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TS41\Downloads\"/>
    </mc:Choice>
  </mc:AlternateContent>
  <xr:revisionPtr revIDLastSave="0" documentId="8_{C1FE42F6-1808-45C0-8DB8-DBB697364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 2026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0" i="35" l="1"/>
  <c r="G140" i="35"/>
  <c r="G139" i="35"/>
  <c r="O139" i="35" s="1"/>
  <c r="Q138" i="35"/>
  <c r="S138" i="35" s="1"/>
  <c r="N138" i="35"/>
  <c r="M138" i="35"/>
  <c r="L138" i="35"/>
  <c r="G138" i="35"/>
  <c r="O138" i="35" s="1"/>
  <c r="E138" i="35"/>
  <c r="F138" i="35" s="1"/>
  <c r="S136" i="35"/>
  <c r="Q136" i="35"/>
  <c r="H136" i="35"/>
  <c r="Q135" i="35"/>
  <c r="H135" i="35"/>
  <c r="O135" i="35" s="1"/>
  <c r="Q134" i="35"/>
  <c r="S134" i="35" s="1"/>
  <c r="O134" i="35"/>
  <c r="H134" i="35"/>
  <c r="Q133" i="35"/>
  <c r="H133" i="35"/>
  <c r="O133" i="35" s="1"/>
  <c r="S132" i="35"/>
  <c r="Q132" i="35"/>
  <c r="H132" i="35"/>
  <c r="O132" i="35" s="1"/>
  <c r="R131" i="35"/>
  <c r="Q131" i="35"/>
  <c r="P131" i="35"/>
  <c r="S131" i="35" s="1"/>
  <c r="K131" i="35"/>
  <c r="J131" i="35"/>
  <c r="I131" i="35"/>
  <c r="O136" i="35" s="1"/>
  <c r="H131" i="35"/>
  <c r="O131" i="35" s="1"/>
  <c r="E131" i="35"/>
  <c r="D131" i="35"/>
  <c r="F131" i="35" s="1"/>
  <c r="C131" i="35"/>
  <c r="B129" i="35"/>
  <c r="O122" i="35"/>
  <c r="G122" i="35"/>
  <c r="G121" i="35"/>
  <c r="O121" i="35" s="1"/>
  <c r="Q120" i="35"/>
  <c r="S120" i="35" s="1"/>
  <c r="O120" i="35"/>
  <c r="N120" i="35"/>
  <c r="M120" i="35"/>
  <c r="L120" i="35"/>
  <c r="G120" i="35"/>
  <c r="E120" i="35"/>
  <c r="F120" i="35" s="1"/>
  <c r="Q118" i="35"/>
  <c r="H118" i="35"/>
  <c r="O118" i="35" s="1"/>
  <c r="Q117" i="35"/>
  <c r="H117" i="35"/>
  <c r="O117" i="35" s="1"/>
  <c r="Q116" i="35"/>
  <c r="O116" i="35"/>
  <c r="H116" i="35"/>
  <c r="Q115" i="35"/>
  <c r="H115" i="35"/>
  <c r="Q114" i="35"/>
  <c r="H114" i="35"/>
  <c r="O114" i="35" s="1"/>
  <c r="R113" i="35"/>
  <c r="Q113" i="35"/>
  <c r="P113" i="35"/>
  <c r="S113" i="35" s="1"/>
  <c r="K113" i="35"/>
  <c r="J113" i="35"/>
  <c r="I113" i="35"/>
  <c r="O115" i="35" s="1"/>
  <c r="H113" i="35"/>
  <c r="E113" i="35"/>
  <c r="D113" i="35"/>
  <c r="F113" i="35" s="1"/>
  <c r="C113" i="35"/>
  <c r="B111" i="35"/>
  <c r="O104" i="35"/>
  <c r="G104" i="35"/>
  <c r="G103" i="35"/>
  <c r="O103" i="35" s="1"/>
  <c r="Q102" i="35"/>
  <c r="S102" i="35" s="1"/>
  <c r="N102" i="35"/>
  <c r="M102" i="35"/>
  <c r="L102" i="35"/>
  <c r="G102" i="35"/>
  <c r="O102" i="35" s="1"/>
  <c r="F102" i="35"/>
  <c r="T103" i="35" s="1"/>
  <c r="E102" i="35"/>
  <c r="Q100" i="35"/>
  <c r="H100" i="35"/>
  <c r="O100" i="35" s="1"/>
  <c r="Q99" i="35"/>
  <c r="H99" i="35"/>
  <c r="O99" i="35" s="1"/>
  <c r="Q98" i="35"/>
  <c r="H98" i="35"/>
  <c r="Q97" i="35"/>
  <c r="H97" i="35"/>
  <c r="O97" i="35" s="1"/>
  <c r="S96" i="35"/>
  <c r="Q96" i="35"/>
  <c r="H96" i="35"/>
  <c r="R95" i="35"/>
  <c r="Q95" i="35"/>
  <c r="P95" i="35"/>
  <c r="S99" i="35" s="1"/>
  <c r="K95" i="35"/>
  <c r="J95" i="35"/>
  <c r="I95" i="35"/>
  <c r="O96" i="35" s="1"/>
  <c r="H95" i="35"/>
  <c r="O95" i="35" s="1"/>
  <c r="E95" i="35"/>
  <c r="D95" i="35"/>
  <c r="C95" i="35"/>
  <c r="F95" i="35" s="1"/>
  <c r="B93" i="35"/>
  <c r="O86" i="35"/>
  <c r="G86" i="35"/>
  <c r="G85" i="35"/>
  <c r="O85" i="35" s="1"/>
  <c r="S84" i="35"/>
  <c r="Q84" i="35"/>
  <c r="N84" i="35"/>
  <c r="M84" i="35"/>
  <c r="L84" i="35"/>
  <c r="G84" i="35"/>
  <c r="O84" i="35" s="1"/>
  <c r="E84" i="35"/>
  <c r="F84" i="35" s="1"/>
  <c r="S82" i="35"/>
  <c r="Q82" i="35"/>
  <c r="H82" i="35"/>
  <c r="Q81" i="35"/>
  <c r="H81" i="35"/>
  <c r="O81" i="35" s="1"/>
  <c r="Q80" i="35"/>
  <c r="S80" i="35" s="1"/>
  <c r="O80" i="35"/>
  <c r="H80" i="35"/>
  <c r="Q79" i="35"/>
  <c r="H79" i="35"/>
  <c r="O79" i="35" s="1"/>
  <c r="S78" i="35"/>
  <c r="Q78" i="35"/>
  <c r="H78" i="35"/>
  <c r="O78" i="35" s="1"/>
  <c r="R77" i="35"/>
  <c r="Q77" i="35"/>
  <c r="P77" i="35"/>
  <c r="S77" i="35" s="1"/>
  <c r="K77" i="35"/>
  <c r="J77" i="35"/>
  <c r="I77" i="35"/>
  <c r="O82" i="35" s="1"/>
  <c r="H77" i="35"/>
  <c r="O77" i="35" s="1"/>
  <c r="E77" i="35"/>
  <c r="D77" i="35"/>
  <c r="F77" i="35" s="1"/>
  <c r="C77" i="35"/>
  <c r="B75" i="35"/>
  <c r="O68" i="35"/>
  <c r="G68" i="35"/>
  <c r="G67" i="35"/>
  <c r="O67" i="35" s="1"/>
  <c r="Q66" i="35"/>
  <c r="S66" i="35" s="1"/>
  <c r="O66" i="35"/>
  <c r="N66" i="35"/>
  <c r="M66" i="35"/>
  <c r="L66" i="35"/>
  <c r="G66" i="35"/>
  <c r="E66" i="35"/>
  <c r="F66" i="35" s="1"/>
  <c r="Q64" i="35"/>
  <c r="H64" i="35"/>
  <c r="O64" i="35" s="1"/>
  <c r="Q63" i="35"/>
  <c r="H63" i="35"/>
  <c r="O63" i="35" s="1"/>
  <c r="Q62" i="35"/>
  <c r="O62" i="35"/>
  <c r="H62" i="35"/>
  <c r="Q61" i="35"/>
  <c r="H61" i="35"/>
  <c r="Q60" i="35"/>
  <c r="H60" i="35"/>
  <c r="O60" i="35" s="1"/>
  <c r="R59" i="35"/>
  <c r="Q59" i="35"/>
  <c r="P59" i="35"/>
  <c r="S59" i="35" s="1"/>
  <c r="K59" i="35"/>
  <c r="J59" i="35"/>
  <c r="I59" i="35"/>
  <c r="O61" i="35" s="1"/>
  <c r="H59" i="35"/>
  <c r="E59" i="35"/>
  <c r="D59" i="35"/>
  <c r="F59" i="35" s="1"/>
  <c r="C59" i="35"/>
  <c r="B57" i="35"/>
  <c r="O50" i="35"/>
  <c r="G50" i="35"/>
  <c r="G49" i="35"/>
  <c r="O49" i="35" s="1"/>
  <c r="Q48" i="35"/>
  <c r="S48" i="35" s="1"/>
  <c r="N48" i="35"/>
  <c r="M48" i="35"/>
  <c r="L48" i="35"/>
  <c r="G48" i="35"/>
  <c r="O48" i="35" s="1"/>
  <c r="F48" i="35"/>
  <c r="E48" i="35"/>
  <c r="Q46" i="35"/>
  <c r="H46" i="35"/>
  <c r="O46" i="35" s="1"/>
  <c r="Q45" i="35"/>
  <c r="H45" i="35"/>
  <c r="O45" i="35" s="1"/>
  <c r="Q44" i="35"/>
  <c r="H44" i="35"/>
  <c r="Q43" i="35"/>
  <c r="H43" i="35"/>
  <c r="O43" i="35" s="1"/>
  <c r="S42" i="35"/>
  <c r="Q42" i="35"/>
  <c r="H42" i="35"/>
  <c r="R41" i="35"/>
  <c r="Q41" i="35"/>
  <c r="P41" i="35"/>
  <c r="S45" i="35" s="1"/>
  <c r="K41" i="35"/>
  <c r="J41" i="35"/>
  <c r="I41" i="35"/>
  <c r="O42" i="35" s="1"/>
  <c r="H41" i="35"/>
  <c r="O41" i="35" s="1"/>
  <c r="E41" i="35"/>
  <c r="D41" i="35"/>
  <c r="C41" i="35"/>
  <c r="F41" i="35" s="1"/>
  <c r="B39" i="35"/>
  <c r="O32" i="35"/>
  <c r="G32" i="35"/>
  <c r="G31" i="35"/>
  <c r="O31" i="35" s="1"/>
  <c r="S30" i="35"/>
  <c r="Q30" i="35"/>
  <c r="N30" i="35"/>
  <c r="M30" i="35"/>
  <c r="L30" i="35"/>
  <c r="G30" i="35"/>
  <c r="O30" i="35" s="1"/>
  <c r="E30" i="35"/>
  <c r="F30" i="35" s="1"/>
  <c r="S28" i="35"/>
  <c r="Q28" i="35"/>
  <c r="H28" i="35"/>
  <c r="Q27" i="35"/>
  <c r="H27" i="35"/>
  <c r="O27" i="35" s="1"/>
  <c r="Q26" i="35"/>
  <c r="S26" i="35" s="1"/>
  <c r="O26" i="35"/>
  <c r="H26" i="35"/>
  <c r="Q25" i="35"/>
  <c r="H25" i="35"/>
  <c r="O25" i="35" s="1"/>
  <c r="S24" i="35"/>
  <c r="Q24" i="35"/>
  <c r="H24" i="35"/>
  <c r="O24" i="35" s="1"/>
  <c r="R23" i="35"/>
  <c r="Q23" i="35"/>
  <c r="P23" i="35"/>
  <c r="S23" i="35" s="1"/>
  <c r="K23" i="35"/>
  <c r="J23" i="35"/>
  <c r="I23" i="35"/>
  <c r="O28" i="35" s="1"/>
  <c r="H23" i="35"/>
  <c r="O23" i="35" s="1"/>
  <c r="E23" i="35"/>
  <c r="D23" i="35"/>
  <c r="F23" i="35" s="1"/>
  <c r="C23" i="35"/>
  <c r="B21" i="35"/>
  <c r="V16" i="35"/>
  <c r="T31" i="35" l="1"/>
  <c r="T30" i="35"/>
  <c r="T32" i="35"/>
  <c r="T26" i="35"/>
  <c r="T28" i="35"/>
  <c r="T23" i="35"/>
  <c r="T24" i="35"/>
  <c r="T80" i="35"/>
  <c r="T78" i="35"/>
  <c r="T79" i="35"/>
  <c r="T77" i="35"/>
  <c r="T81" i="35"/>
  <c r="T82" i="35"/>
  <c r="T139" i="35"/>
  <c r="T138" i="35"/>
  <c r="T140" i="35"/>
  <c r="T50" i="35"/>
  <c r="T42" i="35"/>
  <c r="T45" i="35"/>
  <c r="T85" i="35"/>
  <c r="T84" i="35"/>
  <c r="T86" i="35"/>
  <c r="T66" i="35"/>
  <c r="T68" i="35"/>
  <c r="T67" i="35"/>
  <c r="T120" i="35"/>
  <c r="T122" i="35"/>
  <c r="T121" i="35"/>
  <c r="T134" i="35"/>
  <c r="T136" i="35"/>
  <c r="T132" i="35"/>
  <c r="T131" i="35"/>
  <c r="T133" i="35"/>
  <c r="T135" i="35"/>
  <c r="T104" i="35"/>
  <c r="T96" i="35"/>
  <c r="T99" i="35"/>
  <c r="T61" i="35"/>
  <c r="T59" i="35"/>
  <c r="T62" i="35"/>
  <c r="T49" i="35"/>
  <c r="T115" i="35"/>
  <c r="T118" i="35"/>
  <c r="S97" i="35"/>
  <c r="T97" i="35" s="1"/>
  <c r="S62" i="35"/>
  <c r="S27" i="35"/>
  <c r="T27" i="35" s="1"/>
  <c r="S41" i="35"/>
  <c r="T41" i="35" s="1"/>
  <c r="T48" i="35"/>
  <c r="S81" i="35"/>
  <c r="S95" i="35"/>
  <c r="T95" i="35" s="1"/>
  <c r="T102" i="35"/>
  <c r="S135" i="35"/>
  <c r="S64" i="35"/>
  <c r="T64" i="35" s="1"/>
  <c r="S43" i="35"/>
  <c r="T43" i="35" s="1"/>
  <c r="S116" i="35"/>
  <c r="T116" i="35" s="1"/>
  <c r="O44" i="35"/>
  <c r="T44" i="35" s="1"/>
  <c r="S46" i="35"/>
  <c r="T46" i="35" s="1"/>
  <c r="S60" i="35"/>
  <c r="T60" i="35" s="1"/>
  <c r="O98" i="35"/>
  <c r="T98" i="35" s="1"/>
  <c r="S100" i="35"/>
  <c r="T100" i="35" s="1"/>
  <c r="S114" i="35"/>
  <c r="T114" i="35" s="1"/>
  <c r="S25" i="35"/>
  <c r="T25" i="35" s="1"/>
  <c r="S79" i="35"/>
  <c r="S133" i="35"/>
  <c r="S118" i="35"/>
  <c r="S44" i="35"/>
  <c r="S98" i="35"/>
  <c r="O59" i="35"/>
  <c r="S63" i="35"/>
  <c r="T63" i="35" s="1"/>
  <c r="O113" i="35"/>
  <c r="T113" i="35" s="1"/>
  <c r="S117" i="35"/>
  <c r="T117" i="35" s="1"/>
  <c r="S61" i="35"/>
  <c r="S115" i="35"/>
</calcChain>
</file>

<file path=xl/sharedStrings.xml><?xml version="1.0" encoding="utf-8"?>
<sst xmlns="http://schemas.openxmlformats.org/spreadsheetml/2006/main" count="356" uniqueCount="62">
  <si>
    <t>QVD</t>
  </si>
  <si>
    <t>UG1</t>
  </si>
  <si>
    <t>UG2</t>
  </si>
  <si>
    <t>GS</t>
  </si>
  <si>
    <t>RE</t>
  </si>
  <si>
    <t>RS</t>
  </si>
  <si>
    <t>QT</t>
  </si>
  <si>
    <t>TOTALE</t>
  </si>
  <si>
    <t>da 481 a 1.560</t>
  </si>
  <si>
    <t>da 1.561 a 5.000</t>
  </si>
  <si>
    <t>da 5.001 a 80.000</t>
  </si>
  <si>
    <t>da 80.001 a 200.000</t>
  </si>
  <si>
    <t xml:space="preserve"> gas naturale</t>
  </si>
  <si>
    <t>Cmem</t>
  </si>
  <si>
    <t>CCR</t>
  </si>
  <si>
    <t>τ1</t>
  </si>
  <si>
    <t>τ3</t>
  </si>
  <si>
    <t>UG3</t>
  </si>
  <si>
    <t>classe da G10 a G40</t>
  </si>
  <si>
    <t>classe oltre G40</t>
  </si>
  <si>
    <t>portata contatore: classe fino a G6 *</t>
  </si>
  <si>
    <t>* Le utenze domestiche sono normalmente dotate di contatori di classe fino a G6</t>
  </si>
  <si>
    <t>consumo Smc/anno: da 0 a 120</t>
  </si>
  <si>
    <t>ST</t>
  </si>
  <si>
    <t>VR</t>
  </si>
  <si>
    <t xml:space="preserve">- </t>
  </si>
  <si>
    <t>Quota fissa (euro/anno)</t>
  </si>
  <si>
    <t>Ambito nord occidentale</t>
  </si>
  <si>
    <t>Ambito nord orientale</t>
  </si>
  <si>
    <t>Sconto bolletta elettronica</t>
  </si>
  <si>
    <t>Ai clienti che ricevono la bolletta in formato elettronico e la pagano con addebito automatico è applicato uno sconto di 5,40 euro/anno.</t>
  </si>
  <si>
    <t>Ambito centrale</t>
  </si>
  <si>
    <t>Ambito centro-sud orientale</t>
  </si>
  <si>
    <t>Ambito centro-sud occidentale</t>
  </si>
  <si>
    <t>Ambito meridionale</t>
  </si>
  <si>
    <t>coefficiente P (GJ/smc):</t>
  </si>
  <si>
    <t xml:space="preserve"> Valle d'Aosta, Piemonte, Liguria</t>
  </si>
  <si>
    <t xml:space="preserve"> Lombardia, Trentino-Alto Adige, Veneto, Friuli-Venezia Giulia, Emilia-Romagna</t>
  </si>
  <si>
    <t xml:space="preserve"> Toscana, Umbria, Marche</t>
  </si>
  <si>
    <t xml:space="preserve"> Abruzzo, Molise, Puglia, Basilicata</t>
  </si>
  <si>
    <t xml:space="preserve"> Lazio, Campania</t>
  </si>
  <si>
    <t xml:space="preserve"> Calabria, Sicilia</t>
  </si>
  <si>
    <t xml:space="preserve"> Valori al netto delle imposte</t>
  </si>
  <si>
    <t>da 121 a 480</t>
  </si>
  <si>
    <t>CE</t>
  </si>
  <si>
    <t xml:space="preserve"> Sardegna</t>
  </si>
  <si>
    <t>Ambito Sardegna</t>
  </si>
  <si>
    <t>Per visualizzare in dettaglio le componenti di prezzo, cliccare su "+" sopra le colonne F, O, S</t>
  </si>
  <si>
    <t>Condizioni economiche del Servizio di tutela della vulnerabilità</t>
  </si>
  <si>
    <t>CLIENTI VULNERABILI</t>
  </si>
  <si>
    <r>
      <t>C</t>
    </r>
    <r>
      <rPr>
        <i/>
        <sz val="8"/>
        <color theme="4" tint="-0.499984740745262"/>
        <rFont val="Calibri"/>
        <family val="2"/>
      </rPr>
      <t>MEMm</t>
    </r>
  </si>
  <si>
    <t>Clienti vulnerabili</t>
  </si>
  <si>
    <t>Quota energia (euro/Smc)</t>
  </si>
  <si>
    <t xml:space="preserve"> Queste tabelle sono pubblicate solo a scopo informativo. Il valore dei corrispettivi approvati dall'Autorità risulta esclusivamente dai provvedimenti pubblicati su arera.it</t>
  </si>
  <si>
    <t>Inserite qui sopra il valore del coefficiente P indicato in bolletta per visualizzare i prezzi unitari fatturati per i consumi per il mese di</t>
  </si>
  <si>
    <t>Vendita 
di gas naturale</t>
  </si>
  <si>
    <t>Tariffa per l'uso della rete del gas naturale</t>
  </si>
  <si>
    <t>Oneri generali 
di sistema</t>
  </si>
  <si>
    <r>
      <t xml:space="preserve">- </t>
    </r>
    <r>
      <rPr>
        <b/>
        <sz val="10"/>
        <color theme="4" tint="-0.499984740745262"/>
        <rFont val="Calibri"/>
        <family val="2"/>
      </rPr>
      <t>Vendita di gas naturale:</t>
    </r>
    <r>
      <rPr>
        <sz val="10"/>
        <color theme="4" tint="-0.499984740745262"/>
        <rFont val="Calibri"/>
        <family val="2"/>
      </rPr>
      <t xml:space="preserve"> materia prima gas (C</t>
    </r>
    <r>
      <rPr>
        <sz val="8"/>
        <color theme="4" tint="-0.499984740745262"/>
        <rFont val="Calibri"/>
        <family val="2"/>
      </rPr>
      <t>MEMm</t>
    </r>
    <r>
      <rPr>
        <sz val="10"/>
        <color theme="4" tint="-0.499984740745262"/>
        <rFont val="Calibri"/>
        <family val="2"/>
      </rPr>
      <t>), approvvigionamento (CCR), commercializzazione al dettaglio (QVD)</t>
    </r>
  </si>
  <si>
    <r>
      <t xml:space="preserve">- </t>
    </r>
    <r>
      <rPr>
        <b/>
        <sz val="10"/>
        <color theme="4" tint="-0.499984740745262"/>
        <rFont val="Calibri"/>
        <family val="2"/>
      </rPr>
      <t>Tariffa per l'uso della rete del gas naturale:</t>
    </r>
    <r>
      <rPr>
        <sz val="10"/>
        <color theme="4" tint="-0.499984740745262"/>
        <rFont val="Calibri"/>
        <family val="2"/>
      </rPr>
      <t xml:space="preserve"> distribuzione e misura (τ1, τ3), trasporto (QT), qualità (RS), perequazione (UG1), affidamento distributori gas (ST, VR), compensazione aree di nuova metanizzazione (CE)</t>
    </r>
  </si>
  <si>
    <r>
      <t xml:space="preserve">- </t>
    </r>
    <r>
      <rPr>
        <b/>
        <sz val="10"/>
        <color theme="4" tint="-0.499984740745262"/>
        <rFont val="Calibri"/>
        <family val="2"/>
      </rPr>
      <t>Oneri generali di sistema</t>
    </r>
    <r>
      <rPr>
        <sz val="10"/>
        <color theme="4" tint="-0.499984740745262"/>
        <rFont val="Calibri"/>
        <family val="2"/>
      </rPr>
      <t>: risparmio energetico (RE), compensazione quota commercializzazione (UG2), recupero morosità (UG3)</t>
    </r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</si>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</sst>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#,##0.000000"/>
    <numFmt numFmtId="165" formatCode="0.000000"/>
    <numFmt numFmtId="166" formatCode="#,##0.000000_ ;[Red]\-#,##0.000000\ "/>
    <numFmt numFmtId="167" formatCode="#,##0.000000_ ;\-#,##0.000000\ "/>
    <numFmt numFmtId="168" formatCode="0.000000_ ;\-0.000000\ "/>
    <numFmt numFmtId="169" formatCode="#,##0.00_ ;\-#,##0.00\ "/>
  </numFmts>
  <fonts count="32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i/>
      <sz val="9"/>
      <color theme="0" tint="-0.499984740745262"/>
      <name val="Calibri"/>
      <family val="2"/>
    </font>
    <font>
      <sz val="10"/>
      <color theme="0" tint="-0.499984740745262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b/>
      <i/>
      <sz val="10"/>
      <color theme="9" tint="-0.249977111117893"/>
      <name val="Calibri"/>
      <family val="2"/>
    </font>
    <font>
      <sz val="10"/>
      <color theme="4" tint="-0.499984740745262"/>
      <name val="Calibri"/>
      <family val="2"/>
    </font>
    <font>
      <b/>
      <sz val="14"/>
      <color theme="4" tint="-0.499984740745262"/>
      <name val="Calibri"/>
      <family val="2"/>
    </font>
    <font>
      <b/>
      <sz val="10"/>
      <color theme="4" tint="-0.499984740745262"/>
      <name val="Calibri"/>
      <family val="2"/>
    </font>
    <font>
      <sz val="8"/>
      <color theme="4" tint="-0.499984740745262"/>
      <name val="Calibri"/>
      <family val="2"/>
    </font>
    <font>
      <sz val="11"/>
      <color theme="4" tint="-0.499984740745262"/>
      <name val="Calibri"/>
      <family val="2"/>
    </font>
    <font>
      <b/>
      <sz val="12"/>
      <color theme="4" tint="-0.499984740745262"/>
      <name val="Calibri"/>
      <family val="2"/>
    </font>
    <font>
      <i/>
      <sz val="10"/>
      <color theme="4" tint="-0.499984740745262"/>
      <name val="Calibri"/>
      <family val="2"/>
    </font>
    <font>
      <i/>
      <sz val="8"/>
      <color theme="4" tint="-0.499984740745262"/>
      <name val="Calibri"/>
      <family val="2"/>
    </font>
    <font>
      <sz val="9"/>
      <color theme="4" tint="-0.499984740745262"/>
      <name val="Calibri"/>
      <family val="2"/>
    </font>
    <font>
      <i/>
      <sz val="9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9"/>
      <color theme="4" tint="-0.499984740745262"/>
      <name val="Calibri"/>
      <family val="2"/>
    </font>
    <font>
      <u/>
      <sz val="10"/>
      <color theme="10"/>
      <name val="Arial"/>
      <family val="2"/>
    </font>
    <font>
      <sz val="10"/>
      <color theme="0"/>
      <name val="Calibri"/>
      <family val="2"/>
    </font>
    <font>
      <b/>
      <i/>
      <sz val="10"/>
      <color theme="0"/>
      <name val="Calibri"/>
      <family val="2"/>
    </font>
    <font>
      <i/>
      <sz val="10"/>
      <color theme="0"/>
      <name val="Calibri"/>
      <family val="2"/>
    </font>
    <font>
      <b/>
      <sz val="14"/>
      <color theme="9" tint="-0.249977111117893"/>
      <name val="Calibri"/>
      <family val="2"/>
    </font>
    <font>
      <b/>
      <sz val="8"/>
      <color theme="4" tint="-0.499984740745262"/>
      <name val="Calibri"/>
      <family val="2"/>
    </font>
    <font>
      <i/>
      <sz val="10"/>
      <color theme="9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9" tint="-0.25098422193060094"/>
        </stop>
        <stop position="1">
          <color theme="9" tint="-0.49803155613879818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5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182">
    <xf numFmtId="0" fontId="0" fillId="0" borderId="0" xfId="0"/>
    <xf numFmtId="0" fontId="11" fillId="3" borderId="0" xfId="5" applyFont="1" applyFill="1" applyAlignment="1">
      <alignment vertical="center"/>
    </xf>
    <xf numFmtId="0" fontId="22" fillId="4" borderId="12" xfId="1" applyFont="1" applyFill="1" applyBorder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Alignment="1" applyProtection="1">
      <alignment vertical="center"/>
      <protection locked="0"/>
    </xf>
    <xf numFmtId="0" fontId="12" fillId="2" borderId="0" xfId="4" applyFont="1" applyFill="1" applyAlignment="1" applyProtection="1">
      <alignment vertical="center"/>
      <protection locked="0"/>
    </xf>
    <xf numFmtId="0" fontId="6" fillId="2" borderId="0" xfId="4" applyFont="1" applyFill="1" applyAlignment="1" applyProtection="1">
      <alignment vertical="center"/>
      <protection locked="0"/>
    </xf>
    <xf numFmtId="0" fontId="2" fillId="2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49" fontId="9" fillId="5" borderId="12" xfId="4" applyNumberFormat="1" applyFont="1" applyFill="1" applyBorder="1" applyAlignment="1">
      <alignment horizontal="center" vertical="center"/>
    </xf>
    <xf numFmtId="0" fontId="9" fillId="3" borderId="0" xfId="4" applyFont="1" applyFill="1" applyAlignment="1">
      <alignment horizontal="center" vertical="center"/>
    </xf>
    <xf numFmtId="0" fontId="6" fillId="3" borderId="0" xfId="4" applyFont="1" applyFill="1" applyAlignment="1" applyProtection="1">
      <alignment vertical="center"/>
      <protection locked="0"/>
    </xf>
    <xf numFmtId="0" fontId="2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2" fillId="3" borderId="7" xfId="4" quotePrefix="1" applyFont="1" applyFill="1" applyBorder="1" applyAlignment="1" applyProtection="1">
      <alignment vertical="center"/>
      <protection locked="0"/>
    </xf>
    <xf numFmtId="0" fontId="12" fillId="3" borderId="0" xfId="4" applyFont="1" applyFill="1" applyAlignment="1" applyProtection="1">
      <alignment vertical="center"/>
      <protection locked="0"/>
    </xf>
    <xf numFmtId="0" fontId="20" fillId="3" borderId="0" xfId="4" applyFont="1" applyFill="1" applyAlignment="1">
      <alignment vertical="center"/>
    </xf>
    <xf numFmtId="0" fontId="12" fillId="3" borderId="0" xfId="4" applyFont="1" applyFill="1" applyAlignment="1">
      <alignment vertical="center"/>
    </xf>
    <xf numFmtId="0" fontId="12" fillId="3" borderId="7" xfId="4" quotePrefix="1" applyFont="1" applyFill="1" applyBorder="1" applyAlignment="1">
      <alignment horizontal="left" vertical="center"/>
    </xf>
    <xf numFmtId="0" fontId="12" fillId="3" borderId="0" xfId="4" applyFont="1" applyFill="1" applyAlignment="1">
      <alignment horizontal="left" vertical="center"/>
    </xf>
    <xf numFmtId="0" fontId="14" fillId="3" borderId="0" xfId="4" applyFont="1" applyFill="1" applyAlignment="1">
      <alignment horizontal="left" vertical="center"/>
    </xf>
    <xf numFmtId="0" fontId="12" fillId="3" borderId="8" xfId="4" quotePrefix="1" applyFont="1" applyFill="1" applyBorder="1" applyAlignment="1">
      <alignment horizontal="left" vertical="center"/>
    </xf>
    <xf numFmtId="0" fontId="12" fillId="3" borderId="3" xfId="4" applyFont="1" applyFill="1" applyBorder="1" applyAlignment="1">
      <alignment horizontal="left" vertical="center"/>
    </xf>
    <xf numFmtId="0" fontId="14" fillId="3" borderId="3" xfId="4" applyFont="1" applyFill="1" applyBorder="1" applyAlignment="1">
      <alignment horizontal="left" vertical="center"/>
    </xf>
    <xf numFmtId="0" fontId="12" fillId="3" borderId="3" xfId="4" applyFont="1" applyFill="1" applyBorder="1" applyAlignment="1">
      <alignment vertical="center"/>
    </xf>
    <xf numFmtId="0" fontId="2" fillId="3" borderId="0" xfId="4" quotePrefix="1" applyFont="1" applyFill="1" applyAlignment="1">
      <alignment horizontal="left" vertical="center"/>
    </xf>
    <xf numFmtId="0" fontId="2" fillId="3" borderId="0" xfId="4" applyFont="1" applyFill="1" applyAlignment="1">
      <alignment horizontal="left" vertical="center"/>
    </xf>
    <xf numFmtId="0" fontId="3" fillId="3" borderId="0" xfId="4" applyFont="1" applyFill="1" applyAlignment="1">
      <alignment horizontal="left" vertical="center"/>
    </xf>
    <xf numFmtId="0" fontId="16" fillId="3" borderId="12" xfId="4" applyFont="1" applyFill="1" applyBorder="1" applyAlignment="1">
      <alignment horizontal="center" vertical="center"/>
    </xf>
    <xf numFmtId="0" fontId="23" fillId="3" borderId="0" xfId="4" applyFont="1" applyFill="1" applyAlignment="1">
      <alignment horizontal="center" vertical="center"/>
    </xf>
    <xf numFmtId="0" fontId="16" fillId="2" borderId="0" xfId="4" applyFont="1" applyFill="1" applyAlignment="1">
      <alignment vertical="center"/>
    </xf>
    <xf numFmtId="2" fontId="16" fillId="2" borderId="0" xfId="4" applyNumberFormat="1" applyFont="1" applyFill="1" applyAlignment="1">
      <alignment vertical="center"/>
    </xf>
    <xf numFmtId="0" fontId="17" fillId="6" borderId="12" xfId="4" applyFont="1" applyFill="1" applyBorder="1" applyAlignment="1">
      <alignment horizontal="center" vertical="center"/>
    </xf>
    <xf numFmtId="0" fontId="18" fillId="0" borderId="0" xfId="4" applyFont="1" applyAlignment="1">
      <alignment horizontal="left" vertical="center"/>
    </xf>
    <xf numFmtId="0" fontId="4" fillId="2" borderId="0" xfId="4" applyFont="1" applyFill="1" applyAlignment="1">
      <alignment horizontal="center" vertical="center"/>
    </xf>
    <xf numFmtId="2" fontId="2" fillId="2" borderId="0" xfId="4" applyNumberFormat="1" applyFont="1" applyFill="1" applyAlignment="1">
      <alignment vertical="center"/>
    </xf>
    <xf numFmtId="0" fontId="14" fillId="2" borderId="10" xfId="4" applyFont="1" applyFill="1" applyBorder="1" applyAlignment="1">
      <alignment horizontal="center" vertical="center"/>
    </xf>
    <xf numFmtId="0" fontId="14" fillId="2" borderId="4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vertical="center"/>
    </xf>
    <xf numFmtId="0" fontId="12" fillId="2" borderId="4" xfId="4" applyFont="1" applyFill="1" applyBorder="1" applyAlignment="1">
      <alignment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0" xfId="4" applyFont="1" applyFill="1" applyAlignment="1">
      <alignment horizontal="center" vertical="center"/>
    </xf>
    <xf numFmtId="0" fontId="12" fillId="2" borderId="7" xfId="4" applyFont="1" applyFill="1" applyBorder="1" applyAlignment="1">
      <alignment vertical="center"/>
    </xf>
    <xf numFmtId="0" fontId="18" fillId="3" borderId="12" xfId="4" applyFont="1" applyFill="1" applyBorder="1" applyAlignment="1">
      <alignment horizontal="center" vertical="center" wrapText="1"/>
    </xf>
    <xf numFmtId="0" fontId="18" fillId="0" borderId="12" xfId="4" applyFont="1" applyBorder="1" applyAlignment="1">
      <alignment horizontal="center" vertical="center" wrapText="1"/>
    </xf>
    <xf numFmtId="0" fontId="18" fillId="0" borderId="11" xfId="4" applyFont="1" applyBorder="1" applyAlignment="1">
      <alignment horizontal="center" vertical="center" wrapText="1"/>
    </xf>
    <xf numFmtId="0" fontId="18" fillId="0" borderId="6" xfId="4" applyFont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167" fontId="24" fillId="2" borderId="14" xfId="4" applyNumberFormat="1" applyFont="1" applyFill="1" applyBorder="1" applyAlignment="1">
      <alignment horizontal="right" vertical="center"/>
    </xf>
    <xf numFmtId="167" fontId="12" fillId="2" borderId="14" xfId="4" applyNumberFormat="1" applyFont="1" applyFill="1" applyBorder="1" applyAlignment="1">
      <alignment vertical="center"/>
    </xf>
    <xf numFmtId="167" fontId="20" fillId="2" borderId="14" xfId="4" applyNumberFormat="1" applyFont="1" applyFill="1" applyBorder="1" applyAlignment="1">
      <alignment horizontal="right" vertical="center"/>
    </xf>
    <xf numFmtId="167" fontId="20" fillId="2" borderId="2" xfId="4" applyNumberFormat="1" applyFont="1" applyFill="1" applyBorder="1" applyAlignment="1">
      <alignment horizontal="right" vertical="center"/>
    </xf>
    <xf numFmtId="167" fontId="20" fillId="2" borderId="0" xfId="4" applyNumberFormat="1" applyFont="1" applyFill="1" applyAlignment="1">
      <alignment horizontal="right" vertical="center"/>
    </xf>
    <xf numFmtId="167" fontId="12" fillId="2" borderId="2" xfId="4" applyNumberFormat="1" applyFont="1" applyFill="1" applyBorder="1" applyAlignment="1">
      <alignment vertical="center"/>
    </xf>
    <xf numFmtId="0" fontId="12" fillId="2" borderId="14" xfId="4" applyFont="1" applyFill="1" applyBorder="1" applyAlignment="1">
      <alignment vertical="center"/>
    </xf>
    <xf numFmtId="167" fontId="21" fillId="2" borderId="14" xfId="4" applyNumberFormat="1" applyFont="1" applyFill="1" applyBorder="1" applyAlignment="1">
      <alignment horizontal="right" vertical="center"/>
    </xf>
    <xf numFmtId="167" fontId="21" fillId="2" borderId="2" xfId="4" applyNumberFormat="1" applyFont="1" applyFill="1" applyBorder="1" applyAlignment="1">
      <alignment horizontal="right" vertical="center"/>
    </xf>
    <xf numFmtId="167" fontId="21" fillId="2" borderId="15" xfId="4" applyNumberFormat="1" applyFont="1" applyFill="1" applyBorder="1" applyAlignment="1">
      <alignment horizontal="right" vertical="center"/>
    </xf>
    <xf numFmtId="169" fontId="21" fillId="2" borderId="13" xfId="4" applyNumberFormat="1" applyFont="1" applyFill="1" applyBorder="1" applyAlignment="1">
      <alignment horizontal="right" vertical="center"/>
    </xf>
    <xf numFmtId="169" fontId="21" fillId="2" borderId="4" xfId="4" applyNumberFormat="1" applyFont="1" applyFill="1" applyBorder="1" applyAlignment="1">
      <alignment horizontal="right" vertical="center"/>
    </xf>
    <xf numFmtId="0" fontId="12" fillId="2" borderId="13" xfId="4" applyFont="1" applyFill="1" applyBorder="1" applyAlignment="1">
      <alignment vertical="center"/>
    </xf>
    <xf numFmtId="169" fontId="12" fillId="2" borderId="13" xfId="4" applyNumberFormat="1" applyFont="1" applyFill="1" applyBorder="1" applyAlignment="1">
      <alignment vertical="center"/>
    </xf>
    <xf numFmtId="169" fontId="21" fillId="2" borderId="14" xfId="4" applyNumberFormat="1" applyFont="1" applyFill="1" applyBorder="1" applyAlignment="1">
      <alignment horizontal="right" vertical="center"/>
    </xf>
    <xf numFmtId="169" fontId="21" fillId="2" borderId="7" xfId="4" applyNumberFormat="1" applyFont="1" applyFill="1" applyBorder="1" applyAlignment="1">
      <alignment horizontal="right" vertical="center"/>
    </xf>
    <xf numFmtId="169" fontId="12" fillId="2" borderId="14" xfId="4" applyNumberFormat="1" applyFont="1" applyFill="1" applyBorder="1" applyAlignment="1">
      <alignment vertical="center"/>
    </xf>
    <xf numFmtId="169" fontId="21" fillId="2" borderId="15" xfId="4" applyNumberFormat="1" applyFont="1" applyFill="1" applyBorder="1" applyAlignment="1">
      <alignment horizontal="right" vertical="center"/>
    </xf>
    <xf numFmtId="169" fontId="21" fillId="2" borderId="8" xfId="4" applyNumberFormat="1" applyFont="1" applyFill="1" applyBorder="1" applyAlignment="1">
      <alignment horizontal="right" vertical="center"/>
    </xf>
    <xf numFmtId="0" fontId="21" fillId="3" borderId="4" xfId="4" applyFont="1" applyFill="1" applyBorder="1" applyAlignment="1">
      <alignment vertical="center"/>
    </xf>
    <xf numFmtId="169" fontId="21" fillId="3" borderId="0" xfId="4" applyNumberFormat="1" applyFont="1" applyFill="1" applyAlignment="1">
      <alignment horizontal="right" vertical="center"/>
    </xf>
    <xf numFmtId="169" fontId="12" fillId="3" borderId="0" xfId="4" applyNumberFormat="1" applyFont="1" applyFill="1" applyAlignment="1">
      <alignment horizontal="right" vertical="center"/>
    </xf>
    <xf numFmtId="169" fontId="12" fillId="3" borderId="0" xfId="4" applyNumberFormat="1" applyFont="1" applyFill="1" applyAlignment="1">
      <alignment vertical="center"/>
    </xf>
    <xf numFmtId="4" fontId="2" fillId="2" borderId="0" xfId="4" applyNumberFormat="1" applyFont="1" applyFill="1" applyAlignment="1">
      <alignment vertical="center"/>
    </xf>
    <xf numFmtId="0" fontId="5" fillId="2" borderId="0" xfId="4" applyFont="1" applyFill="1" applyAlignment="1" applyProtection="1">
      <alignment horizontal="left" vertical="center"/>
      <protection locked="0"/>
    </xf>
    <xf numFmtId="0" fontId="23" fillId="2" borderId="10" xfId="4" applyFont="1" applyFill="1" applyBorder="1" applyAlignment="1" applyProtection="1">
      <alignment horizontal="left" vertical="center"/>
      <protection locked="0"/>
    </xf>
    <xf numFmtId="0" fontId="23" fillId="2" borderId="4" xfId="4" applyFont="1" applyFill="1" applyBorder="1" applyAlignment="1" applyProtection="1">
      <alignment horizontal="left" vertical="center"/>
      <protection locked="0"/>
    </xf>
    <xf numFmtId="4" fontId="12" fillId="2" borderId="10" xfId="4" applyNumberFormat="1" applyFont="1" applyFill="1" applyBorder="1" applyAlignment="1">
      <alignment vertical="center"/>
    </xf>
    <xf numFmtId="4" fontId="12" fillId="2" borderId="4" xfId="4" applyNumberFormat="1" applyFont="1" applyFill="1" applyBorder="1" applyAlignment="1">
      <alignment vertical="center"/>
    </xf>
    <xf numFmtId="0" fontId="23" fillId="2" borderId="7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Alignment="1" applyProtection="1">
      <alignment horizontal="left" vertical="center"/>
      <protection locked="0"/>
    </xf>
    <xf numFmtId="4" fontId="12" fillId="2" borderId="7" xfId="4" applyNumberFormat="1" applyFont="1" applyFill="1" applyBorder="1" applyAlignment="1">
      <alignment vertical="center"/>
    </xf>
    <xf numFmtId="4" fontId="12" fillId="2" borderId="0" xfId="4" applyNumberFormat="1" applyFont="1" applyFill="1" applyAlignment="1">
      <alignment vertical="center"/>
    </xf>
    <xf numFmtId="0" fontId="18" fillId="2" borderId="12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168" fontId="20" fillId="2" borderId="0" xfId="4" applyNumberFormat="1" applyFont="1" applyFill="1" applyAlignment="1">
      <alignment horizontal="right" vertical="center"/>
    </xf>
    <xf numFmtId="168" fontId="20" fillId="2" borderId="14" xfId="4" applyNumberFormat="1" applyFont="1" applyFill="1" applyBorder="1" applyAlignment="1">
      <alignment horizontal="right" vertical="center"/>
    </xf>
    <xf numFmtId="168" fontId="12" fillId="2" borderId="0" xfId="4" applyNumberFormat="1" applyFont="1" applyFill="1" applyAlignment="1">
      <alignment vertical="center"/>
    </xf>
    <xf numFmtId="168" fontId="12" fillId="2" borderId="14" xfId="4" applyNumberFormat="1" applyFont="1" applyFill="1" applyBorder="1" applyAlignment="1">
      <alignment vertical="center"/>
    </xf>
    <xf numFmtId="168" fontId="21" fillId="2" borderId="0" xfId="4" applyNumberFormat="1" applyFont="1" applyFill="1" applyAlignment="1">
      <alignment horizontal="right" vertical="center"/>
    </xf>
    <xf numFmtId="168" fontId="21" fillId="2" borderId="14" xfId="4" applyNumberFormat="1" applyFont="1" applyFill="1" applyBorder="1" applyAlignment="1">
      <alignment horizontal="right" vertical="center"/>
    </xf>
    <xf numFmtId="168" fontId="21" fillId="2" borderId="15" xfId="4" applyNumberFormat="1" applyFont="1" applyFill="1" applyBorder="1" applyAlignment="1">
      <alignment horizontal="right" vertical="center"/>
    </xf>
    <xf numFmtId="169" fontId="21" fillId="2" borderId="5" xfId="4" applyNumberFormat="1" applyFont="1" applyFill="1" applyBorder="1" applyAlignment="1">
      <alignment horizontal="right" vertical="center"/>
    </xf>
    <xf numFmtId="169" fontId="21" fillId="2" borderId="10" xfId="4" applyNumberFormat="1" applyFont="1" applyFill="1" applyBorder="1" applyAlignment="1">
      <alignment horizontal="right" vertical="center"/>
    </xf>
    <xf numFmtId="0" fontId="21" fillId="3" borderId="0" xfId="4" applyFont="1" applyFill="1" applyAlignment="1">
      <alignment vertical="center"/>
    </xf>
    <xf numFmtId="169" fontId="21" fillId="2" borderId="0" xfId="4" applyNumberFormat="1" applyFont="1" applyFill="1" applyAlignment="1">
      <alignment horizontal="right" vertical="center"/>
    </xf>
    <xf numFmtId="169" fontId="12" fillId="2" borderId="0" xfId="4" applyNumberFormat="1" applyFont="1" applyFill="1" applyAlignment="1">
      <alignment vertical="center"/>
    </xf>
    <xf numFmtId="0" fontId="3" fillId="3" borderId="0" xfId="4" applyFont="1" applyFill="1" applyAlignment="1">
      <alignment vertical="center"/>
    </xf>
    <xf numFmtId="169" fontId="7" fillId="3" borderId="0" xfId="4" applyNumberFormat="1" applyFont="1" applyFill="1" applyAlignment="1">
      <alignment horizontal="right" vertical="center"/>
    </xf>
    <xf numFmtId="169" fontId="2" fillId="3" borderId="0" xfId="4" applyNumberFormat="1" applyFont="1" applyFill="1" applyAlignment="1">
      <alignment vertical="center"/>
    </xf>
    <xf numFmtId="169" fontId="21" fillId="3" borderId="10" xfId="4" applyNumberFormat="1" applyFont="1" applyFill="1" applyBorder="1" applyAlignment="1">
      <alignment horizontal="right" vertical="center"/>
    </xf>
    <xf numFmtId="169" fontId="21" fillId="3" borderId="4" xfId="4" applyNumberFormat="1" applyFont="1" applyFill="1" applyBorder="1" applyAlignment="1">
      <alignment horizontal="right" vertical="center"/>
    </xf>
    <xf numFmtId="0" fontId="12" fillId="3" borderId="4" xfId="4" applyFont="1" applyFill="1" applyBorder="1" applyAlignment="1">
      <alignment vertical="center"/>
    </xf>
    <xf numFmtId="167" fontId="12" fillId="2" borderId="0" xfId="4" applyNumberFormat="1" applyFont="1" applyFill="1" applyAlignment="1">
      <alignment vertical="center"/>
    </xf>
    <xf numFmtId="167" fontId="21" fillId="2" borderId="0" xfId="4" applyNumberFormat="1" applyFont="1" applyFill="1" applyAlignment="1">
      <alignment horizontal="right" vertical="center"/>
    </xf>
    <xf numFmtId="167" fontId="20" fillId="2" borderId="7" xfId="4" applyNumberFormat="1" applyFont="1" applyFill="1" applyBorder="1" applyAlignment="1">
      <alignment horizontal="right" vertical="center"/>
    </xf>
    <xf numFmtId="169" fontId="12" fillId="2" borderId="10" xfId="4" applyNumberFormat="1" applyFont="1" applyFill="1" applyBorder="1" applyAlignment="1">
      <alignment vertical="center"/>
    </xf>
    <xf numFmtId="0" fontId="12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right"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15" fillId="2" borderId="14" xfId="4" applyFont="1" applyFill="1" applyBorder="1" applyAlignment="1">
      <alignment horizontal="right" vertical="center"/>
    </xf>
    <xf numFmtId="164" fontId="15" fillId="2" borderId="14" xfId="4" applyNumberFormat="1" applyFont="1" applyFill="1" applyBorder="1" applyAlignment="1">
      <alignment horizontal="left" vertical="center"/>
    </xf>
    <xf numFmtId="167" fontId="21" fillId="2" borderId="3" xfId="4" applyNumberFormat="1" applyFont="1" applyFill="1" applyBorder="1" applyAlignment="1">
      <alignment horizontal="right" vertical="center"/>
    </xf>
    <xf numFmtId="167" fontId="12" fillId="2" borderId="15" xfId="4" applyNumberFormat="1" applyFont="1" applyFill="1" applyBorder="1" applyAlignment="1">
      <alignment vertical="center"/>
    </xf>
    <xf numFmtId="0" fontId="26" fillId="3" borderId="0" xfId="4" applyFont="1" applyFill="1" applyAlignment="1">
      <alignment vertical="center"/>
    </xf>
    <xf numFmtId="0" fontId="26" fillId="2" borderId="0" xfId="4" applyFont="1" applyFill="1" applyAlignment="1">
      <alignment vertical="center"/>
    </xf>
    <xf numFmtId="0" fontId="27" fillId="3" borderId="0" xfId="4" applyFont="1" applyFill="1" applyAlignment="1">
      <alignment horizontal="center" vertical="center" wrapText="1"/>
    </xf>
    <xf numFmtId="165" fontId="28" fillId="2" borderId="0" xfId="4" applyNumberFormat="1" applyFont="1" applyFill="1" applyAlignment="1">
      <alignment vertical="center"/>
    </xf>
    <xf numFmtId="0" fontId="26" fillId="3" borderId="0" xfId="4" applyFont="1" applyFill="1" applyAlignment="1">
      <alignment horizontal="center" vertical="center" wrapText="1"/>
    </xf>
    <xf numFmtId="165" fontId="26" fillId="2" borderId="0" xfId="4" applyNumberFormat="1" applyFont="1" applyFill="1" applyAlignment="1">
      <alignment vertical="center"/>
    </xf>
    <xf numFmtId="4" fontId="26" fillId="2" borderId="0" xfId="4" applyNumberFormat="1" applyFont="1" applyFill="1" applyAlignment="1">
      <alignment vertical="center"/>
    </xf>
    <xf numFmtId="2" fontId="26" fillId="2" borderId="0" xfId="4" applyNumberFormat="1" applyFont="1" applyFill="1" applyAlignment="1">
      <alignment vertical="center"/>
    </xf>
    <xf numFmtId="0" fontId="12" fillId="4" borderId="14" xfId="4" applyFont="1" applyFill="1" applyBorder="1" applyAlignment="1">
      <alignment horizontal="center" vertical="center" wrapText="1"/>
    </xf>
    <xf numFmtId="164" fontId="15" fillId="4" borderId="14" xfId="4" applyNumberFormat="1" applyFont="1" applyFill="1" applyBorder="1" applyAlignment="1">
      <alignment horizontal="right" vertical="center"/>
    </xf>
    <xf numFmtId="0" fontId="14" fillId="4" borderId="10" xfId="4" applyFont="1" applyFill="1" applyBorder="1" applyAlignment="1">
      <alignment vertical="center"/>
    </xf>
    <xf numFmtId="164" fontId="15" fillId="4" borderId="7" xfId="4" applyNumberFormat="1" applyFont="1" applyFill="1" applyBorder="1" applyAlignment="1">
      <alignment horizontal="right" vertical="center"/>
    </xf>
    <xf numFmtId="164" fontId="15" fillId="4" borderId="8" xfId="4" applyNumberFormat="1" applyFont="1" applyFill="1" applyBorder="1" applyAlignment="1">
      <alignment horizontal="right" vertical="center"/>
    </xf>
    <xf numFmtId="164" fontId="12" fillId="4" borderId="14" xfId="4" applyNumberFormat="1" applyFont="1" applyFill="1" applyBorder="1" applyAlignment="1">
      <alignment horizontal="right" vertical="center"/>
    </xf>
    <xf numFmtId="164" fontId="12" fillId="4" borderId="7" xfId="4" applyNumberFormat="1" applyFont="1" applyFill="1" applyBorder="1" applyAlignment="1">
      <alignment horizontal="right" vertical="center"/>
    </xf>
    <xf numFmtId="169" fontId="15" fillId="2" borderId="14" xfId="4" applyNumberFormat="1" applyFont="1" applyFill="1" applyBorder="1" applyAlignment="1">
      <alignment vertical="center"/>
    </xf>
    <xf numFmtId="169" fontId="15" fillId="2" borderId="15" xfId="4" applyNumberFormat="1" applyFont="1" applyFill="1" applyBorder="1" applyAlignment="1">
      <alignment vertical="center"/>
    </xf>
    <xf numFmtId="0" fontId="12" fillId="4" borderId="14" xfId="4" applyFont="1" applyFill="1" applyBorder="1" applyAlignment="1" applyProtection="1">
      <alignment horizontal="center" vertical="center"/>
      <protection locked="0"/>
    </xf>
    <xf numFmtId="164" fontId="15" fillId="4" borderId="15" xfId="4" applyNumberFormat="1" applyFont="1" applyFill="1" applyBorder="1" applyAlignment="1">
      <alignment horizontal="right" vertical="center"/>
    </xf>
    <xf numFmtId="0" fontId="14" fillId="4" borderId="14" xfId="4" applyFont="1" applyFill="1" applyBorder="1" applyAlignment="1">
      <alignment vertical="center"/>
    </xf>
    <xf numFmtId="164" fontId="12" fillId="4" borderId="15" xfId="4" applyNumberFormat="1" applyFont="1" applyFill="1" applyBorder="1" applyAlignment="1">
      <alignment horizontal="right" vertical="center"/>
    </xf>
    <xf numFmtId="0" fontId="29" fillId="3" borderId="0" xfId="4" applyFont="1" applyFill="1" applyAlignment="1" applyProtection="1">
      <alignment horizontal="left" vertical="center"/>
      <protection locked="0"/>
    </xf>
    <xf numFmtId="41" fontId="15" fillId="3" borderId="0" xfId="6" quotePrefix="1" applyFont="1" applyFill="1" applyBorder="1" applyAlignment="1">
      <alignment vertical="center" wrapText="1"/>
    </xf>
    <xf numFmtId="0" fontId="18" fillId="2" borderId="0" xfId="1" applyFont="1" applyFill="1" applyAlignment="1" applyProtection="1">
      <alignment vertical="center"/>
      <protection locked="0"/>
    </xf>
    <xf numFmtId="0" fontId="23" fillId="2" borderId="0" xfId="4" applyFont="1" applyFill="1" applyAlignment="1">
      <alignment horizontal="right" vertical="center"/>
    </xf>
    <xf numFmtId="0" fontId="12" fillId="4" borderId="13" xfId="4" applyFont="1" applyFill="1" applyBorder="1" applyAlignment="1">
      <alignment horizontal="center" vertical="center" wrapText="1"/>
    </xf>
    <xf numFmtId="0" fontId="14" fillId="4" borderId="13" xfId="4" applyFont="1" applyFill="1" applyBorder="1" applyAlignment="1">
      <alignment vertical="center"/>
    </xf>
    <xf numFmtId="166" fontId="12" fillId="2" borderId="0" xfId="4" applyNumberFormat="1" applyFont="1" applyFill="1" applyAlignment="1">
      <alignment vertical="center"/>
    </xf>
    <xf numFmtId="167" fontId="14" fillId="4" borderId="5" xfId="4" applyNumberFormat="1" applyFont="1" applyFill="1" applyBorder="1" applyAlignment="1">
      <alignment vertical="center"/>
    </xf>
    <xf numFmtId="167" fontId="14" fillId="4" borderId="14" xfId="4" applyNumberFormat="1" applyFont="1" applyFill="1" applyBorder="1" applyAlignment="1">
      <alignment vertical="center"/>
    </xf>
    <xf numFmtId="169" fontId="14" fillId="4" borderId="13" xfId="4" applyNumberFormat="1" applyFont="1" applyFill="1" applyBorder="1" applyAlignment="1">
      <alignment vertical="center"/>
    </xf>
    <xf numFmtId="169" fontId="14" fillId="4" borderId="14" xfId="4" applyNumberFormat="1" applyFont="1" applyFill="1" applyBorder="1" applyAlignment="1">
      <alignment vertical="center"/>
    </xf>
    <xf numFmtId="169" fontId="30" fillId="4" borderId="14" xfId="4" applyNumberFormat="1" applyFont="1" applyFill="1" applyBorder="1" applyAlignment="1">
      <alignment vertical="center"/>
    </xf>
    <xf numFmtId="169" fontId="30" fillId="4" borderId="15" xfId="4" applyNumberFormat="1" applyFont="1" applyFill="1" applyBorder="1" applyAlignment="1">
      <alignment vertical="center"/>
    </xf>
    <xf numFmtId="168" fontId="14" fillId="4" borderId="13" xfId="4" applyNumberFormat="1" applyFont="1" applyFill="1" applyBorder="1" applyAlignment="1">
      <alignment vertical="center"/>
    </xf>
    <xf numFmtId="168" fontId="14" fillId="4" borderId="14" xfId="4" applyNumberFormat="1" applyFont="1" applyFill="1" applyBorder="1" applyAlignment="1">
      <alignment vertical="center"/>
    </xf>
    <xf numFmtId="167" fontId="14" fillId="4" borderId="13" xfId="4" applyNumberFormat="1" applyFont="1" applyFill="1" applyBorder="1" applyAlignment="1">
      <alignment vertical="center"/>
    </xf>
    <xf numFmtId="167" fontId="14" fillId="4" borderId="15" xfId="4" applyNumberFormat="1" applyFont="1" applyFill="1" applyBorder="1" applyAlignment="1">
      <alignment vertical="center"/>
    </xf>
    <xf numFmtId="164" fontId="12" fillId="4" borderId="14" xfId="4" applyNumberFormat="1" applyFont="1" applyFill="1" applyBorder="1" applyAlignment="1">
      <alignment horizontal="center" vertical="center"/>
    </xf>
    <xf numFmtId="0" fontId="31" fillId="2" borderId="0" xfId="1" applyFont="1" applyFill="1" applyAlignment="1" applyProtection="1">
      <alignment vertical="center"/>
      <protection locked="0"/>
    </xf>
    <xf numFmtId="169" fontId="12" fillId="2" borderId="14" xfId="4" applyNumberFormat="1" applyFont="1" applyFill="1" applyBorder="1" applyAlignment="1">
      <alignment horizontal="right" vertical="center"/>
    </xf>
    <xf numFmtId="169" fontId="12" fillId="2" borderId="15" xfId="4" applyNumberFormat="1" applyFont="1" applyFill="1" applyBorder="1" applyAlignment="1">
      <alignment horizontal="right" vertical="center"/>
    </xf>
    <xf numFmtId="41" fontId="19" fillId="3" borderId="6" xfId="6" quotePrefix="1" applyFont="1" applyFill="1" applyBorder="1" applyAlignment="1">
      <alignment horizontal="left" vertical="center" wrapText="1"/>
    </xf>
    <xf numFmtId="41" fontId="19" fillId="3" borderId="1" xfId="6" quotePrefix="1" applyFont="1" applyFill="1" applyBorder="1" applyAlignment="1">
      <alignment horizontal="left" vertical="center" wrapText="1"/>
    </xf>
    <xf numFmtId="41" fontId="19" fillId="3" borderId="11" xfId="6" quotePrefix="1" applyFont="1" applyFill="1" applyBorder="1" applyAlignment="1">
      <alignment horizontal="left" vertical="center" wrapText="1"/>
    </xf>
    <xf numFmtId="169" fontId="21" fillId="2" borderId="14" xfId="4" applyNumberFormat="1" applyFont="1" applyFill="1" applyBorder="1" applyAlignment="1">
      <alignment horizontal="right" vertical="center"/>
    </xf>
    <xf numFmtId="169" fontId="21" fillId="2" borderId="15" xfId="4" applyNumberFormat="1" applyFont="1" applyFill="1" applyBorder="1" applyAlignment="1">
      <alignment horizontal="right" vertical="center"/>
    </xf>
    <xf numFmtId="167" fontId="21" fillId="2" borderId="14" xfId="4" quotePrefix="1" applyNumberFormat="1" applyFont="1" applyFill="1" applyBorder="1" applyAlignment="1">
      <alignment horizontal="right" vertical="center"/>
    </xf>
    <xf numFmtId="167" fontId="21" fillId="2" borderId="14" xfId="4" applyNumberFormat="1" applyFont="1" applyFill="1" applyBorder="1" applyAlignment="1">
      <alignment horizontal="right" vertical="center"/>
    </xf>
    <xf numFmtId="167" fontId="21" fillId="2" borderId="15" xfId="4" applyNumberFormat="1" applyFont="1" applyFill="1" applyBorder="1" applyAlignment="1">
      <alignment horizontal="right" vertical="center"/>
    </xf>
    <xf numFmtId="167" fontId="21" fillId="2" borderId="15" xfId="4" quotePrefix="1" applyNumberFormat="1" applyFont="1" applyFill="1" applyBorder="1" applyAlignment="1">
      <alignment horizontal="right" vertical="center"/>
    </xf>
    <xf numFmtId="0" fontId="12" fillId="2" borderId="5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4" fillId="4" borderId="9" xfId="4" applyFont="1" applyFill="1" applyBorder="1" applyAlignment="1">
      <alignment horizontal="center" vertical="center"/>
    </xf>
    <xf numFmtId="167" fontId="12" fillId="2" borderId="14" xfId="4" applyNumberFormat="1" applyFont="1" applyFill="1" applyBorder="1" applyAlignment="1">
      <alignment horizontal="right" vertical="center"/>
    </xf>
    <xf numFmtId="167" fontId="12" fillId="2" borderId="15" xfId="4" applyNumberFormat="1" applyFont="1" applyFill="1" applyBorder="1" applyAlignment="1">
      <alignment horizontal="right" vertical="center"/>
    </xf>
    <xf numFmtId="169" fontId="21" fillId="2" borderId="7" xfId="4" applyNumberFormat="1" applyFont="1" applyFill="1" applyBorder="1" applyAlignment="1">
      <alignment horizontal="right" vertical="center"/>
    </xf>
    <xf numFmtId="169" fontId="21" fillId="2" borderId="8" xfId="4" applyNumberFormat="1" applyFont="1" applyFill="1" applyBorder="1" applyAlignment="1">
      <alignment horizontal="right" vertical="center"/>
    </xf>
    <xf numFmtId="167" fontId="21" fillId="2" borderId="7" xfId="4" quotePrefix="1" applyNumberFormat="1" applyFont="1" applyFill="1" applyBorder="1" applyAlignment="1">
      <alignment horizontal="right" vertical="center"/>
    </xf>
    <xf numFmtId="167" fontId="21" fillId="2" borderId="8" xfId="4" quotePrefix="1" applyNumberFormat="1" applyFont="1" applyFill="1" applyBorder="1" applyAlignment="1">
      <alignment horizontal="right" vertical="center"/>
    </xf>
    <xf numFmtId="167" fontId="21" fillId="2" borderId="7" xfId="4" applyNumberFormat="1" applyFont="1" applyFill="1" applyBorder="1" applyAlignment="1">
      <alignment horizontal="right" vertical="center"/>
    </xf>
    <xf numFmtId="167" fontId="21" fillId="2" borderId="8" xfId="4" applyNumberFormat="1" applyFont="1" applyFill="1" applyBorder="1" applyAlignment="1">
      <alignment horizontal="right" vertical="center"/>
    </xf>
    <xf numFmtId="168" fontId="12" fillId="2" borderId="2" xfId="4" applyNumberFormat="1" applyFont="1" applyFill="1" applyBorder="1" applyAlignment="1">
      <alignment horizontal="right" vertical="center"/>
    </xf>
    <xf numFmtId="168" fontId="12" fillId="2" borderId="9" xfId="4" applyNumberFormat="1" applyFont="1" applyFill="1" applyBorder="1" applyAlignment="1">
      <alignment horizontal="right" vertical="center"/>
    </xf>
    <xf numFmtId="0" fontId="9" fillId="5" borderId="0" xfId="4" applyFont="1" applyFill="1" applyAlignment="1">
      <alignment horizontal="center" vertical="center"/>
    </xf>
  </cellXfs>
  <cellStyles count="7">
    <cellStyle name="=C:\WINNT35\SYSTEM32\COMMAND.COM" xfId="1" xr:uid="{00000000-0005-0000-0000-000000000000}"/>
    <cellStyle name="Collegamento ipertestuale" xfId="5" builtinId="8"/>
    <cellStyle name="Migliaia [0] 2" xfId="6" xr:uid="{2C5EFDF8-7DD8-4DEA-9DBF-909775D9A819}"/>
    <cellStyle name="Normal 2" xfId="3" xr:uid="{4FA32CF8-AFE5-49D4-91B6-8726B1A08222}"/>
    <cellStyle name="Normale" xfId="0" builtinId="0"/>
    <cellStyle name="Normale 2" xfId="4" xr:uid="{B490D452-4A7C-4436-A1C2-43C209F7A26A}"/>
    <cellStyle name="Normale 3" xfId="2" xr:uid="{210A00E7-CD2A-4912-BC89-EA9D240D3543}"/>
  </cellStyles>
  <dxfs count="0"/>
  <tableStyles count="0" defaultTableStyle="TableStyleMedium2" defaultPivotStyle="PivotStyleLight16"/>
  <colors>
    <mruColors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5EFB-8EFD-4A55-89FA-63F685114021}">
  <sheetPr>
    <pageSetUpPr fitToPage="1"/>
  </sheetPr>
  <dimension ref="B1:AI200"/>
  <sheetViews>
    <sheetView tabSelected="1" zoomScaleNormal="100" workbookViewId="0">
      <selection activeCell="B6" sqref="B6"/>
    </sheetView>
  </sheetViews>
  <sheetFormatPr defaultColWidth="9.140625" defaultRowHeight="12.75" outlineLevelCol="1" x14ac:dyDescent="0.2"/>
  <cols>
    <col min="1" max="1" width="1.5703125" style="7" customWidth="1"/>
    <col min="2" max="2" width="28.5703125" style="7" customWidth="1"/>
    <col min="3" max="5" width="8.5703125" style="7" hidden="1" customWidth="1" outlineLevel="1"/>
    <col min="6" max="6" width="15.5703125" style="7" customWidth="1" collapsed="1"/>
    <col min="7" max="14" width="8.5703125" style="7" hidden="1" customWidth="1" outlineLevel="1"/>
    <col min="15" max="15" width="15.5703125" style="7" customWidth="1" collapsed="1"/>
    <col min="16" max="18" width="8.5703125" style="7" hidden="1" customWidth="1" outlineLevel="1"/>
    <col min="19" max="19" width="15.5703125" style="7" customWidth="1" collapsed="1"/>
    <col min="20" max="20" width="13.5703125" style="7" customWidth="1"/>
    <col min="21" max="21" width="9" style="7" customWidth="1"/>
    <col min="22" max="28" width="9.140625" style="7" customWidth="1"/>
    <col min="29" max="35" width="9.140625" style="8"/>
    <col min="36" max="16384" width="9.140625" style="7"/>
  </cols>
  <sheetData>
    <row r="1" spans="2:35" s="3" customFormat="1" x14ac:dyDescent="0.2">
      <c r="B1" s="3" t="s">
        <v>12</v>
      </c>
    </row>
    <row r="2" spans="2:35" s="3" customFormat="1" ht="15" customHeight="1" x14ac:dyDescent="0.2">
      <c r="B2" s="4" t="s">
        <v>48</v>
      </c>
      <c r="C2" s="4"/>
      <c r="D2" s="4"/>
      <c r="E2" s="4"/>
    </row>
    <row r="3" spans="2:35" s="3" customFormat="1" ht="15" customHeight="1" x14ac:dyDescent="0.2">
      <c r="B3" s="5" t="s">
        <v>42</v>
      </c>
      <c r="C3" s="4"/>
      <c r="D3" s="4"/>
      <c r="E3" s="4"/>
    </row>
    <row r="4" spans="2:35" s="3" customFormat="1" ht="15" customHeight="1" x14ac:dyDescent="0.2">
      <c r="B4" s="137" t="s">
        <v>53</v>
      </c>
      <c r="C4" s="4"/>
      <c r="D4" s="4"/>
      <c r="E4" s="4"/>
    </row>
    <row r="5" spans="2:35" ht="15" customHeight="1" x14ac:dyDescent="0.2">
      <c r="B5" s="6"/>
      <c r="C5" s="6"/>
      <c r="D5" s="6"/>
      <c r="E5" s="6"/>
    </row>
    <row r="6" spans="2:35" ht="15" customHeight="1" x14ac:dyDescent="0.2">
      <c r="B6" s="9" t="s">
        <v>61</v>
      </c>
      <c r="C6" s="6"/>
      <c r="D6" s="6"/>
      <c r="E6" s="6"/>
      <c r="O6" s="153" t="s">
        <v>47</v>
      </c>
    </row>
    <row r="7" spans="2:35" s="12" customFormat="1" ht="15" customHeight="1" x14ac:dyDescent="0.2">
      <c r="B7" s="10"/>
      <c r="C7" s="11"/>
      <c r="D7" s="11"/>
      <c r="E7" s="11"/>
      <c r="AC7" s="13"/>
      <c r="AD7" s="13"/>
      <c r="AE7" s="13"/>
      <c r="AF7" s="13"/>
      <c r="AG7" s="13"/>
      <c r="AH7" s="13"/>
      <c r="AI7" s="13"/>
    </row>
    <row r="8" spans="2:35" s="12" customFormat="1" ht="15" customHeight="1" x14ac:dyDescent="0.2">
      <c r="B8" s="181" t="s">
        <v>49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"/>
      <c r="AC8" s="13"/>
      <c r="AD8" s="13"/>
      <c r="AE8" s="13"/>
      <c r="AF8" s="13"/>
      <c r="AG8" s="13"/>
      <c r="AH8" s="13"/>
      <c r="AI8" s="13"/>
    </row>
    <row r="9" spans="2:35" s="3" customFormat="1" ht="12.75" customHeight="1" x14ac:dyDescent="0.2">
      <c r="B9" s="14" t="s">
        <v>58</v>
      </c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7"/>
    </row>
    <row r="10" spans="2:35" s="3" customFormat="1" ht="12.75" customHeight="1" x14ac:dyDescent="0.2">
      <c r="B10" s="18" t="s">
        <v>59</v>
      </c>
      <c r="C10" s="19"/>
      <c r="D10" s="19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17"/>
      <c r="P10" s="20"/>
      <c r="Q10" s="20"/>
      <c r="R10" s="20"/>
      <c r="S10" s="20"/>
      <c r="T10" s="17"/>
    </row>
    <row r="11" spans="2:35" s="3" customFormat="1" ht="12.75" customHeight="1" x14ac:dyDescent="0.2">
      <c r="B11" s="21" t="s">
        <v>60</v>
      </c>
      <c r="C11" s="22"/>
      <c r="D11" s="22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4"/>
      <c r="P11" s="23"/>
      <c r="Q11" s="23"/>
      <c r="R11" s="23"/>
      <c r="S11" s="23"/>
      <c r="T11" s="24"/>
    </row>
    <row r="12" spans="2:35" ht="12.75" customHeight="1" x14ac:dyDescent="0.2">
      <c r="B12" s="25"/>
      <c r="C12" s="26"/>
      <c r="D12" s="26"/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12"/>
      <c r="P12" s="27"/>
      <c r="Q12" s="27"/>
      <c r="R12" s="27"/>
      <c r="S12" s="27"/>
      <c r="T12" s="12"/>
      <c r="AC12" s="7"/>
      <c r="AD12" s="7"/>
      <c r="AE12" s="7"/>
      <c r="AF12" s="7"/>
      <c r="AG12" s="7"/>
      <c r="AH12" s="7"/>
      <c r="AI12" s="7"/>
    </row>
    <row r="13" spans="2:35" ht="12.75" customHeight="1" x14ac:dyDescent="0.2"/>
    <row r="14" spans="2:35" s="30" customFormat="1" ht="15" customHeight="1" x14ac:dyDescent="0.2">
      <c r="B14" s="28" t="s">
        <v>35</v>
      </c>
      <c r="C14" s="29"/>
      <c r="D14" s="29"/>
      <c r="E14" s="29"/>
      <c r="O14" s="31"/>
      <c r="T14" s="138"/>
    </row>
    <row r="15" spans="2:35" s="30" customFormat="1" ht="15" customHeight="1" x14ac:dyDescent="0.2">
      <c r="B15" s="32">
        <v>3.8519999999999999E-2</v>
      </c>
      <c r="C15" s="29"/>
      <c r="D15" s="29"/>
      <c r="E15" s="29"/>
      <c r="O15" s="31"/>
      <c r="T15" s="138"/>
    </row>
    <row r="16" spans="2:35" s="30" customFormat="1" ht="15" customHeight="1" x14ac:dyDescent="0.2">
      <c r="B16" s="33" t="s">
        <v>54</v>
      </c>
      <c r="C16" s="29"/>
      <c r="D16" s="29"/>
      <c r="E16" s="29"/>
      <c r="O16" s="31"/>
      <c r="T16" s="138"/>
      <c r="V16" s="33" t="str">
        <f>LOWER(B6)</f>
        <v>marzo 2026</v>
      </c>
    </row>
    <row r="17" spans="2:21" ht="13.5" customHeight="1" x14ac:dyDescent="0.2">
      <c r="B17" s="34"/>
      <c r="C17" s="34"/>
      <c r="D17" s="34"/>
      <c r="E17" s="34"/>
      <c r="O17" s="35"/>
      <c r="T17" s="35"/>
    </row>
    <row r="18" spans="2:21" ht="24" customHeight="1" x14ac:dyDescent="0.2">
      <c r="B18" s="135" t="s">
        <v>36</v>
      </c>
      <c r="C18" s="34"/>
      <c r="D18" s="34"/>
      <c r="E18" s="34"/>
      <c r="O18" s="35"/>
      <c r="T18" s="35"/>
    </row>
    <row r="19" spans="2:21" s="3" customFormat="1" ht="15" customHeight="1" x14ac:dyDescent="0.2">
      <c r="B19" s="139" t="s">
        <v>51</v>
      </c>
      <c r="C19" s="36"/>
      <c r="D19" s="37"/>
      <c r="E19" s="37"/>
      <c r="F19" s="165" t="s">
        <v>55</v>
      </c>
      <c r="G19" s="38"/>
      <c r="H19" s="39"/>
      <c r="I19" s="39"/>
      <c r="J19" s="39"/>
      <c r="K19" s="39"/>
      <c r="L19" s="39"/>
      <c r="M19" s="39"/>
      <c r="N19" s="39"/>
      <c r="O19" s="165" t="s">
        <v>56</v>
      </c>
      <c r="P19" s="38"/>
      <c r="Q19" s="39"/>
      <c r="R19" s="39"/>
      <c r="S19" s="165" t="s">
        <v>57</v>
      </c>
      <c r="T19" s="168" t="s">
        <v>7</v>
      </c>
    </row>
    <row r="20" spans="2:21" s="3" customFormat="1" ht="15" customHeight="1" x14ac:dyDescent="0.2">
      <c r="B20" s="122" t="s">
        <v>27</v>
      </c>
      <c r="C20" s="40"/>
      <c r="D20" s="41"/>
      <c r="E20" s="41"/>
      <c r="F20" s="166"/>
      <c r="G20" s="42"/>
      <c r="O20" s="166"/>
      <c r="P20" s="42"/>
      <c r="S20" s="166"/>
      <c r="T20" s="169"/>
    </row>
    <row r="21" spans="2:21" s="47" customFormat="1" ht="15" customHeight="1" x14ac:dyDescent="0.2">
      <c r="B21" s="152" t="str">
        <f>$B$6</f>
        <v>Marzo 2026</v>
      </c>
      <c r="C21" s="43" t="s">
        <v>50</v>
      </c>
      <c r="D21" s="43" t="s">
        <v>14</v>
      </c>
      <c r="E21" s="43" t="s">
        <v>0</v>
      </c>
      <c r="F21" s="167"/>
      <c r="G21" s="44" t="s">
        <v>15</v>
      </c>
      <c r="H21" s="44" t="s">
        <v>16</v>
      </c>
      <c r="I21" s="45" t="s">
        <v>6</v>
      </c>
      <c r="J21" s="44" t="s">
        <v>5</v>
      </c>
      <c r="K21" s="44" t="s">
        <v>1</v>
      </c>
      <c r="L21" s="44" t="s">
        <v>23</v>
      </c>
      <c r="M21" s="46" t="s">
        <v>24</v>
      </c>
      <c r="N21" s="44" t="s">
        <v>44</v>
      </c>
      <c r="O21" s="167"/>
      <c r="P21" s="44" t="s">
        <v>4</v>
      </c>
      <c r="Q21" s="44" t="s">
        <v>2</v>
      </c>
      <c r="R21" s="44" t="s">
        <v>17</v>
      </c>
      <c r="S21" s="167"/>
      <c r="T21" s="170"/>
    </row>
    <row r="22" spans="2:21" s="3" customFormat="1" ht="12.75" customHeight="1" x14ac:dyDescent="0.2">
      <c r="B22" s="140" t="s">
        <v>52</v>
      </c>
      <c r="C22" s="48"/>
      <c r="D22" s="48"/>
      <c r="E22" s="48"/>
      <c r="F22" s="49"/>
      <c r="G22" s="50"/>
      <c r="H22" s="51"/>
      <c r="I22" s="51"/>
      <c r="J22" s="51"/>
      <c r="K22" s="51"/>
      <c r="L22" s="51"/>
      <c r="M22" s="52"/>
      <c r="N22" s="50"/>
      <c r="O22" s="53"/>
      <c r="P22" s="51"/>
      <c r="Q22" s="50"/>
      <c r="R22" s="54"/>
      <c r="S22" s="54"/>
      <c r="T22" s="142"/>
    </row>
    <row r="23" spans="2:21" s="3" customFormat="1" ht="12.75" customHeight="1" x14ac:dyDescent="0.2">
      <c r="B23" s="127" t="s">
        <v>22</v>
      </c>
      <c r="C23" s="162">
        <f>ROUND(B15*C171,6)</f>
        <v>0.55769899999999994</v>
      </c>
      <c r="D23" s="162">
        <f>ROUND(B15*C172,6)</f>
        <v>2.6733E-2</v>
      </c>
      <c r="E23" s="162">
        <f>C173</f>
        <v>7.9459999999999999E-3</v>
      </c>
      <c r="F23" s="171">
        <f>SUM(C23:E28)</f>
        <v>0.59237799999999996</v>
      </c>
      <c r="G23" s="161" t="s">
        <v>25</v>
      </c>
      <c r="H23" s="56">
        <f t="shared" ref="H23:H28" si="0">C178</f>
        <v>0</v>
      </c>
      <c r="I23" s="162">
        <f>ROUND(B15*C184,6)</f>
        <v>9.6819000000000002E-2</v>
      </c>
      <c r="J23" s="162">
        <f>C185</f>
        <v>2.7880000000000001E-3</v>
      </c>
      <c r="K23" s="162">
        <f>C186</f>
        <v>3.4837E-2</v>
      </c>
      <c r="L23" s="161" t="s">
        <v>25</v>
      </c>
      <c r="M23" s="175" t="s">
        <v>25</v>
      </c>
      <c r="N23" s="161" t="s">
        <v>25</v>
      </c>
      <c r="O23" s="53">
        <f>H23+I23+J23+K23</f>
        <v>0.13444400000000001</v>
      </c>
      <c r="P23" s="162">
        <f>C192</f>
        <v>2.9416999999999999E-2</v>
      </c>
      <c r="Q23" s="55">
        <f t="shared" ref="Q23:Q28" si="1">C193</f>
        <v>0</v>
      </c>
      <c r="R23" s="162">
        <f>C199</f>
        <v>7.2920000000000007E-3</v>
      </c>
      <c r="S23" s="49">
        <f>+P23+Q23+R23</f>
        <v>3.6708999999999999E-2</v>
      </c>
      <c r="T23" s="143">
        <f>F23+O23+S23</f>
        <v>0.76353099999999996</v>
      </c>
      <c r="U23" s="141"/>
    </row>
    <row r="24" spans="2:21" s="3" customFormat="1" ht="12.75" customHeight="1" x14ac:dyDescent="0.2">
      <c r="B24" s="127" t="s">
        <v>43</v>
      </c>
      <c r="C24" s="162"/>
      <c r="D24" s="162"/>
      <c r="E24" s="162"/>
      <c r="F24" s="171"/>
      <c r="G24" s="161"/>
      <c r="H24" s="56">
        <f t="shared" si="0"/>
        <v>0.10731500000000001</v>
      </c>
      <c r="I24" s="162"/>
      <c r="J24" s="162"/>
      <c r="K24" s="162"/>
      <c r="L24" s="161"/>
      <c r="M24" s="175"/>
      <c r="N24" s="161"/>
      <c r="O24" s="53">
        <f>H24+I23+J23+K23</f>
        <v>0.24175900000000003</v>
      </c>
      <c r="P24" s="162"/>
      <c r="Q24" s="55">
        <f t="shared" si="1"/>
        <v>4.9599999999999998E-2</v>
      </c>
      <c r="R24" s="162"/>
      <c r="S24" s="49">
        <f>+P23+Q24+R23</f>
        <v>8.6309000000000011E-2</v>
      </c>
      <c r="T24" s="143">
        <f>F23+O24+S24</f>
        <v>0.92044599999999999</v>
      </c>
      <c r="U24" s="141"/>
    </row>
    <row r="25" spans="2:21" s="3" customFormat="1" ht="12.75" customHeight="1" x14ac:dyDescent="0.2">
      <c r="B25" s="127" t="s">
        <v>8</v>
      </c>
      <c r="C25" s="162"/>
      <c r="D25" s="162"/>
      <c r="E25" s="162"/>
      <c r="F25" s="171"/>
      <c r="G25" s="161"/>
      <c r="H25" s="56">
        <f t="shared" si="0"/>
        <v>9.8223000000000005E-2</v>
      </c>
      <c r="I25" s="162"/>
      <c r="J25" s="162"/>
      <c r="K25" s="162"/>
      <c r="L25" s="161"/>
      <c r="M25" s="175"/>
      <c r="N25" s="161"/>
      <c r="O25" s="53">
        <f>H25+I23+J23+K23</f>
        <v>0.23266700000000001</v>
      </c>
      <c r="P25" s="162"/>
      <c r="Q25" s="55">
        <f t="shared" si="1"/>
        <v>2.93E-2</v>
      </c>
      <c r="R25" s="162"/>
      <c r="S25" s="49">
        <f>+P23+Q25+R23</f>
        <v>6.6008999999999998E-2</v>
      </c>
      <c r="T25" s="143">
        <f>F23+O25+S25</f>
        <v>0.89105400000000001</v>
      </c>
      <c r="U25" s="141"/>
    </row>
    <row r="26" spans="2:21" s="3" customFormat="1" ht="12.75" customHeight="1" x14ac:dyDescent="0.2">
      <c r="B26" s="127" t="s">
        <v>9</v>
      </c>
      <c r="C26" s="162"/>
      <c r="D26" s="162"/>
      <c r="E26" s="162"/>
      <c r="F26" s="171"/>
      <c r="G26" s="161"/>
      <c r="H26" s="56">
        <f t="shared" si="0"/>
        <v>9.8636000000000001E-2</v>
      </c>
      <c r="I26" s="162"/>
      <c r="J26" s="162"/>
      <c r="K26" s="162"/>
      <c r="L26" s="161"/>
      <c r="M26" s="175"/>
      <c r="N26" s="161"/>
      <c r="O26" s="53">
        <f>H26+I23+J23+K23</f>
        <v>0.23308000000000001</v>
      </c>
      <c r="P26" s="162"/>
      <c r="Q26" s="55">
        <f t="shared" si="1"/>
        <v>2.3699999999999999E-2</v>
      </c>
      <c r="R26" s="162"/>
      <c r="S26" s="49">
        <f>+P23+Q26+R23</f>
        <v>6.0408999999999997E-2</v>
      </c>
      <c r="T26" s="143">
        <f>F23+O26+S26</f>
        <v>0.88586700000000007</v>
      </c>
      <c r="U26" s="141"/>
    </row>
    <row r="27" spans="2:21" s="3" customFormat="1" ht="12.75" customHeight="1" x14ac:dyDescent="0.2">
      <c r="B27" s="127" t="s">
        <v>10</v>
      </c>
      <c r="C27" s="162"/>
      <c r="D27" s="162"/>
      <c r="E27" s="162"/>
      <c r="F27" s="171"/>
      <c r="G27" s="161"/>
      <c r="H27" s="56">
        <f t="shared" si="0"/>
        <v>7.3701000000000003E-2</v>
      </c>
      <c r="I27" s="162"/>
      <c r="J27" s="162"/>
      <c r="K27" s="162"/>
      <c r="L27" s="161"/>
      <c r="M27" s="175"/>
      <c r="N27" s="161"/>
      <c r="O27" s="53">
        <f>H27+I23+J23+K23</f>
        <v>0.20814500000000002</v>
      </c>
      <c r="P27" s="162"/>
      <c r="Q27" s="55">
        <f t="shared" si="1"/>
        <v>1.7000000000000001E-2</v>
      </c>
      <c r="R27" s="162"/>
      <c r="S27" s="49">
        <f>+P23+Q27+R23</f>
        <v>5.3709E-2</v>
      </c>
      <c r="T27" s="143">
        <f>F23+O27+S27</f>
        <v>0.85423199999999999</v>
      </c>
      <c r="U27" s="141"/>
    </row>
    <row r="28" spans="2:21" s="3" customFormat="1" ht="12.75" customHeight="1" x14ac:dyDescent="0.2">
      <c r="B28" s="127" t="s">
        <v>11</v>
      </c>
      <c r="C28" s="163"/>
      <c r="D28" s="163"/>
      <c r="E28" s="163"/>
      <c r="F28" s="172"/>
      <c r="G28" s="164"/>
      <c r="H28" s="56">
        <f t="shared" si="0"/>
        <v>3.7332999999999998E-2</v>
      </c>
      <c r="I28" s="163"/>
      <c r="J28" s="163"/>
      <c r="K28" s="163"/>
      <c r="L28" s="164"/>
      <c r="M28" s="176"/>
      <c r="N28" s="164"/>
      <c r="O28" s="53">
        <f>H28+I23+J23+K23</f>
        <v>0.17177700000000001</v>
      </c>
      <c r="P28" s="163"/>
      <c r="Q28" s="57">
        <f t="shared" si="1"/>
        <v>7.1000000000000004E-3</v>
      </c>
      <c r="R28" s="163"/>
      <c r="S28" s="49">
        <f>+P23+Q28+R23</f>
        <v>4.3809000000000001E-2</v>
      </c>
      <c r="T28" s="143">
        <f>F23+O28+S28</f>
        <v>0.8079639999999999</v>
      </c>
      <c r="U28" s="141"/>
    </row>
    <row r="29" spans="2:21" s="3" customFormat="1" x14ac:dyDescent="0.2">
      <c r="B29" s="124" t="s">
        <v>26</v>
      </c>
      <c r="C29" s="58"/>
      <c r="D29" s="59"/>
      <c r="E29" s="60"/>
      <c r="F29" s="61"/>
      <c r="G29" s="60"/>
      <c r="H29" s="59"/>
      <c r="I29" s="58"/>
      <c r="J29" s="58"/>
      <c r="K29" s="59"/>
      <c r="L29" s="58"/>
      <c r="M29" s="59"/>
      <c r="N29" s="58"/>
      <c r="O29" s="61"/>
      <c r="P29" s="59"/>
      <c r="Q29" s="60"/>
      <c r="R29" s="60"/>
      <c r="S29" s="60"/>
      <c r="T29" s="144"/>
    </row>
    <row r="30" spans="2:21" s="3" customFormat="1" x14ac:dyDescent="0.2">
      <c r="B30" s="128" t="s">
        <v>20</v>
      </c>
      <c r="C30" s="161" t="s">
        <v>25</v>
      </c>
      <c r="D30" s="161" t="s">
        <v>25</v>
      </c>
      <c r="E30" s="159">
        <f>D173</f>
        <v>57.43</v>
      </c>
      <c r="F30" s="154">
        <f>SUM(C30:E32)</f>
        <v>57.43</v>
      </c>
      <c r="G30" s="62">
        <f>C175</f>
        <v>80.760000000000005</v>
      </c>
      <c r="H30" s="161" t="s">
        <v>25</v>
      </c>
      <c r="I30" s="161" t="s">
        <v>25</v>
      </c>
      <c r="J30" s="161" t="s">
        <v>25</v>
      </c>
      <c r="K30" s="161" t="s">
        <v>25</v>
      </c>
      <c r="L30" s="159">
        <f>C187</f>
        <v>-0.23</v>
      </c>
      <c r="M30" s="173">
        <f>C188</f>
        <v>7.0000000000000007E-2</v>
      </c>
      <c r="N30" s="159">
        <f>C189</f>
        <v>0</v>
      </c>
      <c r="O30" s="64">
        <f>G30+L30+M30+N30</f>
        <v>80.599999999999994</v>
      </c>
      <c r="P30" s="161" t="s">
        <v>25</v>
      </c>
      <c r="Q30" s="159">
        <f>D193</f>
        <v>-21.63</v>
      </c>
      <c r="R30" s="161" t="s">
        <v>25</v>
      </c>
      <c r="S30" s="154">
        <f>Q30</f>
        <v>-21.63</v>
      </c>
      <c r="T30" s="145">
        <f>F30+O30+S30</f>
        <v>116.4</v>
      </c>
    </row>
    <row r="31" spans="2:21" s="3" customFormat="1" x14ac:dyDescent="0.2">
      <c r="B31" s="125" t="s">
        <v>18</v>
      </c>
      <c r="C31" s="162"/>
      <c r="D31" s="162"/>
      <c r="E31" s="159"/>
      <c r="F31" s="154"/>
      <c r="G31" s="62">
        <f>C176</f>
        <v>588.13</v>
      </c>
      <c r="H31" s="162"/>
      <c r="I31" s="162"/>
      <c r="J31" s="162"/>
      <c r="K31" s="162"/>
      <c r="L31" s="159"/>
      <c r="M31" s="173"/>
      <c r="N31" s="159"/>
      <c r="O31" s="129">
        <f>G31+L30+M30+N30</f>
        <v>587.97</v>
      </c>
      <c r="P31" s="162"/>
      <c r="Q31" s="159"/>
      <c r="R31" s="162"/>
      <c r="S31" s="154"/>
      <c r="T31" s="146">
        <f>F30+O31+S30</f>
        <v>623.77</v>
      </c>
    </row>
    <row r="32" spans="2:21" s="3" customFormat="1" x14ac:dyDescent="0.2">
      <c r="B32" s="126" t="s">
        <v>19</v>
      </c>
      <c r="C32" s="163"/>
      <c r="D32" s="163"/>
      <c r="E32" s="160"/>
      <c r="F32" s="155"/>
      <c r="G32" s="65">
        <f>C177</f>
        <v>1134.78</v>
      </c>
      <c r="H32" s="163"/>
      <c r="I32" s="163"/>
      <c r="J32" s="163"/>
      <c r="K32" s="163"/>
      <c r="L32" s="160"/>
      <c r="M32" s="174"/>
      <c r="N32" s="160"/>
      <c r="O32" s="130">
        <f>G32+L30+M30+N30</f>
        <v>1134.6199999999999</v>
      </c>
      <c r="P32" s="163"/>
      <c r="Q32" s="160"/>
      <c r="R32" s="163"/>
      <c r="S32" s="155"/>
      <c r="T32" s="147">
        <f>F30+O32+S30</f>
        <v>1170.4199999999998</v>
      </c>
    </row>
    <row r="33" spans="2:21" s="3" customFormat="1" ht="25.5" customHeight="1" x14ac:dyDescent="0.2">
      <c r="B33" s="2" t="s">
        <v>29</v>
      </c>
      <c r="C33" s="156" t="s">
        <v>30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8"/>
      <c r="U33" s="136"/>
    </row>
    <row r="34" spans="2:21" s="17" customFormat="1" x14ac:dyDescent="0.2">
      <c r="B34" s="67" t="s">
        <v>21</v>
      </c>
      <c r="C34" s="68"/>
      <c r="D34" s="68"/>
      <c r="E34" s="68"/>
      <c r="F34" s="69"/>
      <c r="G34" s="68"/>
      <c r="H34" s="68"/>
      <c r="I34" s="68"/>
      <c r="J34" s="68"/>
      <c r="K34" s="68"/>
      <c r="L34" s="68"/>
      <c r="M34" s="68"/>
      <c r="N34" s="68"/>
      <c r="O34" s="70"/>
      <c r="P34" s="68"/>
      <c r="Q34" s="68"/>
      <c r="T34" s="70"/>
    </row>
    <row r="35" spans="2:21" x14ac:dyDescent="0.2"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2:21" ht="24" customHeight="1" x14ac:dyDescent="0.2">
      <c r="B36" s="135" t="s">
        <v>37</v>
      </c>
      <c r="C36" s="72"/>
      <c r="D36" s="72"/>
      <c r="E36" s="72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2:21" s="3" customFormat="1" ht="15" customHeight="1" x14ac:dyDescent="0.2">
      <c r="B37" s="139" t="s">
        <v>51</v>
      </c>
      <c r="C37" s="73"/>
      <c r="D37" s="74"/>
      <c r="E37" s="74"/>
      <c r="F37" s="165" t="s">
        <v>55</v>
      </c>
      <c r="G37" s="75"/>
      <c r="H37" s="76"/>
      <c r="I37" s="76"/>
      <c r="J37" s="76"/>
      <c r="K37" s="76"/>
      <c r="L37" s="76"/>
      <c r="M37" s="76"/>
      <c r="N37" s="76"/>
      <c r="O37" s="165" t="s">
        <v>56</v>
      </c>
      <c r="P37" s="75"/>
      <c r="Q37" s="76"/>
      <c r="R37" s="76"/>
      <c r="S37" s="165" t="s">
        <v>57</v>
      </c>
      <c r="T37" s="168" t="s">
        <v>7</v>
      </c>
    </row>
    <row r="38" spans="2:21" s="3" customFormat="1" ht="15" customHeight="1" x14ac:dyDescent="0.2">
      <c r="B38" s="122" t="s">
        <v>28</v>
      </c>
      <c r="C38" s="77"/>
      <c r="D38" s="78"/>
      <c r="E38" s="78"/>
      <c r="F38" s="166"/>
      <c r="G38" s="79"/>
      <c r="H38" s="80"/>
      <c r="I38" s="80"/>
      <c r="J38" s="80"/>
      <c r="K38" s="80"/>
      <c r="L38" s="80"/>
      <c r="M38" s="80"/>
      <c r="N38" s="80"/>
      <c r="O38" s="166"/>
      <c r="P38" s="79"/>
      <c r="Q38" s="80"/>
      <c r="R38" s="80"/>
      <c r="S38" s="166"/>
      <c r="T38" s="169"/>
    </row>
    <row r="39" spans="2:21" s="3" customFormat="1" ht="15" customHeight="1" x14ac:dyDescent="0.2">
      <c r="B39" s="152" t="str">
        <f>$B$6</f>
        <v>Marzo 2026</v>
      </c>
      <c r="C39" s="43" t="s">
        <v>50</v>
      </c>
      <c r="D39" s="43" t="s">
        <v>14</v>
      </c>
      <c r="E39" s="43" t="s">
        <v>0</v>
      </c>
      <c r="F39" s="167"/>
      <c r="G39" s="81" t="s">
        <v>15</v>
      </c>
      <c r="H39" s="81" t="s">
        <v>16</v>
      </c>
      <c r="I39" s="81" t="s">
        <v>6</v>
      </c>
      <c r="J39" s="81" t="s">
        <v>5</v>
      </c>
      <c r="K39" s="81" t="s">
        <v>1</v>
      </c>
      <c r="L39" s="44" t="s">
        <v>23</v>
      </c>
      <c r="M39" s="46" t="s">
        <v>24</v>
      </c>
      <c r="N39" s="44" t="s">
        <v>44</v>
      </c>
      <c r="O39" s="167"/>
      <c r="P39" s="81" t="s">
        <v>4</v>
      </c>
      <c r="Q39" s="82" t="s">
        <v>2</v>
      </c>
      <c r="R39" s="81" t="s">
        <v>17</v>
      </c>
      <c r="S39" s="167"/>
      <c r="T39" s="170"/>
    </row>
    <row r="40" spans="2:21" s="3" customFormat="1" x14ac:dyDescent="0.2">
      <c r="B40" s="140" t="s">
        <v>52</v>
      </c>
      <c r="C40" s="83"/>
      <c r="D40" s="84"/>
      <c r="E40" s="84"/>
      <c r="F40" s="85"/>
      <c r="G40" s="84"/>
      <c r="H40" s="83"/>
      <c r="I40" s="84"/>
      <c r="J40" s="84"/>
      <c r="K40" s="84"/>
      <c r="L40" s="84"/>
      <c r="M40" s="84"/>
      <c r="N40" s="84"/>
      <c r="O40" s="86"/>
      <c r="P40" s="83"/>
      <c r="Q40" s="84"/>
      <c r="R40" s="54"/>
      <c r="S40" s="54"/>
      <c r="T40" s="148"/>
    </row>
    <row r="41" spans="2:21" s="3" customFormat="1" x14ac:dyDescent="0.2">
      <c r="B41" s="127" t="s">
        <v>22</v>
      </c>
      <c r="C41" s="162">
        <f>ROUND(B15*C171,6)</f>
        <v>0.55769899999999994</v>
      </c>
      <c r="D41" s="162">
        <f>ROUND(B15*C172,6)</f>
        <v>2.6733E-2</v>
      </c>
      <c r="E41" s="162">
        <f>C173</f>
        <v>7.9459999999999999E-3</v>
      </c>
      <c r="F41" s="179">
        <f>SUM(C41:E46)</f>
        <v>0.59237799999999996</v>
      </c>
      <c r="G41" s="161" t="s">
        <v>25</v>
      </c>
      <c r="H41" s="87">
        <f t="shared" ref="H41:H46" si="2">D178</f>
        <v>0</v>
      </c>
      <c r="I41" s="162">
        <f>ROUND(B15*D184,6)</f>
        <v>9.6819000000000002E-2</v>
      </c>
      <c r="J41" s="162">
        <f>C185</f>
        <v>2.7880000000000001E-3</v>
      </c>
      <c r="K41" s="162">
        <f>C186</f>
        <v>3.4837E-2</v>
      </c>
      <c r="L41" s="161" t="s">
        <v>25</v>
      </c>
      <c r="M41" s="161" t="s">
        <v>25</v>
      </c>
      <c r="N41" s="161" t="s">
        <v>25</v>
      </c>
      <c r="O41" s="86">
        <f>H41+I41+J41+K41</f>
        <v>0.13444400000000001</v>
      </c>
      <c r="P41" s="177">
        <f>C192</f>
        <v>2.9416999999999999E-2</v>
      </c>
      <c r="Q41" s="88">
        <f t="shared" ref="Q41:Q46" si="3">C193</f>
        <v>0</v>
      </c>
      <c r="R41" s="162">
        <f>C199</f>
        <v>7.2920000000000007E-3</v>
      </c>
      <c r="S41" s="49">
        <f>+P41+Q41+R41</f>
        <v>3.6708999999999999E-2</v>
      </c>
      <c r="T41" s="149">
        <f>F41+O41+S41</f>
        <v>0.76353099999999996</v>
      </c>
    </row>
    <row r="42" spans="2:21" s="3" customFormat="1" x14ac:dyDescent="0.2">
      <c r="B42" s="127" t="s">
        <v>43</v>
      </c>
      <c r="C42" s="162"/>
      <c r="D42" s="162"/>
      <c r="E42" s="162"/>
      <c r="F42" s="179"/>
      <c r="G42" s="161"/>
      <c r="H42" s="87">
        <f t="shared" si="2"/>
        <v>7.9367000000000007E-2</v>
      </c>
      <c r="I42" s="162"/>
      <c r="J42" s="162"/>
      <c r="K42" s="162"/>
      <c r="L42" s="161"/>
      <c r="M42" s="161"/>
      <c r="N42" s="161"/>
      <c r="O42" s="86">
        <f>H42+I41+J41+K41</f>
        <v>0.21381100000000003</v>
      </c>
      <c r="P42" s="177"/>
      <c r="Q42" s="88">
        <f t="shared" si="3"/>
        <v>4.9599999999999998E-2</v>
      </c>
      <c r="R42" s="162"/>
      <c r="S42" s="49">
        <f>+P41+Q42+R41</f>
        <v>8.6309000000000011E-2</v>
      </c>
      <c r="T42" s="149">
        <f>F41+O42+S42</f>
        <v>0.89249800000000001</v>
      </c>
    </row>
    <row r="43" spans="2:21" s="3" customFormat="1" x14ac:dyDescent="0.2">
      <c r="B43" s="127" t="s">
        <v>8</v>
      </c>
      <c r="C43" s="162"/>
      <c r="D43" s="162"/>
      <c r="E43" s="162"/>
      <c r="F43" s="179"/>
      <c r="G43" s="161"/>
      <c r="H43" s="87">
        <f t="shared" si="2"/>
        <v>7.2642999999999999E-2</v>
      </c>
      <c r="I43" s="162"/>
      <c r="J43" s="162"/>
      <c r="K43" s="162"/>
      <c r="L43" s="161"/>
      <c r="M43" s="161"/>
      <c r="N43" s="161"/>
      <c r="O43" s="86">
        <f>H43+I41+J41+K41</f>
        <v>0.20708700000000002</v>
      </c>
      <c r="P43" s="177"/>
      <c r="Q43" s="88">
        <f t="shared" si="3"/>
        <v>2.93E-2</v>
      </c>
      <c r="R43" s="162"/>
      <c r="S43" s="49">
        <f>+P41+Q43+R41</f>
        <v>6.6008999999999998E-2</v>
      </c>
      <c r="T43" s="149">
        <f>F41+O43+S43</f>
        <v>0.86547399999999997</v>
      </c>
    </row>
    <row r="44" spans="2:21" s="3" customFormat="1" x14ac:dyDescent="0.2">
      <c r="B44" s="127" t="s">
        <v>9</v>
      </c>
      <c r="C44" s="162"/>
      <c r="D44" s="162"/>
      <c r="E44" s="162"/>
      <c r="F44" s="179"/>
      <c r="G44" s="161"/>
      <c r="H44" s="87">
        <f t="shared" si="2"/>
        <v>7.2949E-2</v>
      </c>
      <c r="I44" s="162"/>
      <c r="J44" s="162"/>
      <c r="K44" s="162"/>
      <c r="L44" s="161"/>
      <c r="M44" s="161"/>
      <c r="N44" s="161"/>
      <c r="O44" s="86">
        <f>H44+I41+J41+K41</f>
        <v>0.20739300000000002</v>
      </c>
      <c r="P44" s="177"/>
      <c r="Q44" s="88">
        <f t="shared" si="3"/>
        <v>2.3699999999999999E-2</v>
      </c>
      <c r="R44" s="162"/>
      <c r="S44" s="49">
        <f>+P41+Q44+R41</f>
        <v>6.0408999999999997E-2</v>
      </c>
      <c r="T44" s="149">
        <f>F41+O44+S44</f>
        <v>0.86018000000000006</v>
      </c>
    </row>
    <row r="45" spans="2:21" s="3" customFormat="1" x14ac:dyDescent="0.2">
      <c r="B45" s="127" t="s">
        <v>10</v>
      </c>
      <c r="C45" s="162"/>
      <c r="D45" s="162"/>
      <c r="E45" s="162"/>
      <c r="F45" s="179"/>
      <c r="G45" s="161"/>
      <c r="H45" s="87">
        <f t="shared" si="2"/>
        <v>5.4508000000000001E-2</v>
      </c>
      <c r="I45" s="162"/>
      <c r="J45" s="162"/>
      <c r="K45" s="162"/>
      <c r="L45" s="161"/>
      <c r="M45" s="161"/>
      <c r="N45" s="161"/>
      <c r="O45" s="86">
        <f>H45+I41+J41+K41</f>
        <v>0.18895200000000001</v>
      </c>
      <c r="P45" s="177"/>
      <c r="Q45" s="88">
        <f t="shared" si="3"/>
        <v>1.7000000000000001E-2</v>
      </c>
      <c r="R45" s="162"/>
      <c r="S45" s="49">
        <f>+P41+Q45+R41</f>
        <v>5.3709E-2</v>
      </c>
      <c r="T45" s="149">
        <f>F41+O45+S45</f>
        <v>0.83503899999999998</v>
      </c>
    </row>
    <row r="46" spans="2:21" s="3" customFormat="1" x14ac:dyDescent="0.2">
      <c r="B46" s="127" t="s">
        <v>11</v>
      </c>
      <c r="C46" s="163"/>
      <c r="D46" s="163"/>
      <c r="E46" s="163"/>
      <c r="F46" s="180"/>
      <c r="G46" s="164"/>
      <c r="H46" s="87">
        <f t="shared" si="2"/>
        <v>2.7610000000000003E-2</v>
      </c>
      <c r="I46" s="163"/>
      <c r="J46" s="163"/>
      <c r="K46" s="163"/>
      <c r="L46" s="164"/>
      <c r="M46" s="164"/>
      <c r="N46" s="164"/>
      <c r="O46" s="86">
        <f>H46+I41+J41+K41</f>
        <v>0.16205400000000003</v>
      </c>
      <c r="P46" s="178"/>
      <c r="Q46" s="89">
        <f t="shared" si="3"/>
        <v>7.1000000000000004E-3</v>
      </c>
      <c r="R46" s="163"/>
      <c r="S46" s="49">
        <f>+P41+Q46+R41</f>
        <v>4.3809000000000001E-2</v>
      </c>
      <c r="T46" s="149">
        <f>F41+O46+S46</f>
        <v>0.79824099999999998</v>
      </c>
    </row>
    <row r="47" spans="2:21" s="3" customFormat="1" x14ac:dyDescent="0.2">
      <c r="B47" s="124" t="s">
        <v>26</v>
      </c>
      <c r="C47" s="58"/>
      <c r="D47" s="90"/>
      <c r="E47" s="58"/>
      <c r="F47" s="61"/>
      <c r="G47" s="91"/>
      <c r="H47" s="58"/>
      <c r="I47" s="59"/>
      <c r="J47" s="58"/>
      <c r="K47" s="58"/>
      <c r="L47" s="58"/>
      <c r="M47" s="58"/>
      <c r="N47" s="58"/>
      <c r="O47" s="61"/>
      <c r="P47" s="58"/>
      <c r="Q47" s="59"/>
      <c r="R47" s="60"/>
      <c r="S47" s="60"/>
      <c r="T47" s="144"/>
    </row>
    <row r="48" spans="2:21" s="3" customFormat="1" x14ac:dyDescent="0.2">
      <c r="B48" s="128" t="s">
        <v>20</v>
      </c>
      <c r="C48" s="161" t="s">
        <v>25</v>
      </c>
      <c r="D48" s="161" t="s">
        <v>25</v>
      </c>
      <c r="E48" s="159">
        <f>D173</f>
        <v>57.43</v>
      </c>
      <c r="F48" s="154">
        <f>SUM(C48:E50)</f>
        <v>57.43</v>
      </c>
      <c r="G48" s="63">
        <f>D175</f>
        <v>69.599999999999994</v>
      </c>
      <c r="H48" s="161" t="s">
        <v>25</v>
      </c>
      <c r="I48" s="161" t="s">
        <v>25</v>
      </c>
      <c r="J48" s="161" t="s">
        <v>25</v>
      </c>
      <c r="K48" s="161" t="s">
        <v>25</v>
      </c>
      <c r="L48" s="159">
        <f>D187</f>
        <v>-0.35</v>
      </c>
      <c r="M48" s="159">
        <f>D188</f>
        <v>-0.01</v>
      </c>
      <c r="N48" s="159">
        <f>D189</f>
        <v>0</v>
      </c>
      <c r="O48" s="64">
        <f>G48+L48+M48+N48</f>
        <v>69.239999999999995</v>
      </c>
      <c r="P48" s="161" t="s">
        <v>25</v>
      </c>
      <c r="Q48" s="159">
        <f>D193</f>
        <v>-21.63</v>
      </c>
      <c r="R48" s="161" t="s">
        <v>25</v>
      </c>
      <c r="S48" s="154">
        <f>Q48</f>
        <v>-21.63</v>
      </c>
      <c r="T48" s="145">
        <f>F48+O48+S48</f>
        <v>105.03999999999999</v>
      </c>
    </row>
    <row r="49" spans="2:35" s="3" customFormat="1" x14ac:dyDescent="0.2">
      <c r="B49" s="125" t="s">
        <v>18</v>
      </c>
      <c r="C49" s="162"/>
      <c r="D49" s="162"/>
      <c r="E49" s="159"/>
      <c r="F49" s="154"/>
      <c r="G49" s="63">
        <f>D176</f>
        <v>487.71000000000004</v>
      </c>
      <c r="H49" s="162"/>
      <c r="I49" s="162"/>
      <c r="J49" s="162"/>
      <c r="K49" s="162"/>
      <c r="L49" s="159"/>
      <c r="M49" s="159"/>
      <c r="N49" s="159"/>
      <c r="O49" s="129">
        <f>G49+L48+M48+N48</f>
        <v>487.35</v>
      </c>
      <c r="P49" s="162"/>
      <c r="Q49" s="159"/>
      <c r="R49" s="162"/>
      <c r="S49" s="154"/>
      <c r="T49" s="146">
        <f>F48+O49+S48</f>
        <v>523.15</v>
      </c>
    </row>
    <row r="50" spans="2:35" s="3" customFormat="1" x14ac:dyDescent="0.2">
      <c r="B50" s="126" t="s">
        <v>19</v>
      </c>
      <c r="C50" s="163"/>
      <c r="D50" s="163"/>
      <c r="E50" s="160"/>
      <c r="F50" s="155"/>
      <c r="G50" s="66">
        <f>D177</f>
        <v>992.47</v>
      </c>
      <c r="H50" s="163"/>
      <c r="I50" s="163"/>
      <c r="J50" s="163"/>
      <c r="K50" s="163"/>
      <c r="L50" s="160"/>
      <c r="M50" s="160"/>
      <c r="N50" s="160"/>
      <c r="O50" s="130">
        <f>G50+L48+M48+N48</f>
        <v>992.11</v>
      </c>
      <c r="P50" s="163"/>
      <c r="Q50" s="160"/>
      <c r="R50" s="163"/>
      <c r="S50" s="155"/>
      <c r="T50" s="147">
        <f>F48+O50+S48</f>
        <v>1027.9099999999999</v>
      </c>
    </row>
    <row r="51" spans="2:35" s="3" customFormat="1" ht="25.5" customHeight="1" x14ac:dyDescent="0.2">
      <c r="B51" s="2" t="s">
        <v>29</v>
      </c>
      <c r="C51" s="156" t="s">
        <v>30</v>
      </c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8"/>
      <c r="U51" s="136"/>
    </row>
    <row r="52" spans="2:35" s="3" customFormat="1" x14ac:dyDescent="0.2">
      <c r="B52" s="92" t="s">
        <v>21</v>
      </c>
      <c r="C52" s="93"/>
      <c r="D52" s="93"/>
      <c r="E52" s="93"/>
      <c r="F52" s="94"/>
      <c r="G52" s="93"/>
      <c r="H52" s="93"/>
      <c r="I52" s="93"/>
      <c r="J52" s="93"/>
      <c r="K52" s="93"/>
      <c r="L52" s="93"/>
      <c r="M52" s="93"/>
      <c r="N52" s="93"/>
      <c r="O52" s="94"/>
      <c r="P52" s="93"/>
      <c r="Q52" s="93"/>
      <c r="T52" s="70"/>
    </row>
    <row r="53" spans="2:35" s="12" customFormat="1" x14ac:dyDescent="0.2">
      <c r="B53" s="95"/>
      <c r="C53" s="96"/>
      <c r="D53" s="96"/>
      <c r="E53" s="96"/>
      <c r="F53" s="97"/>
      <c r="G53" s="96"/>
      <c r="H53" s="96"/>
      <c r="I53" s="96"/>
      <c r="J53" s="96"/>
      <c r="K53" s="96"/>
      <c r="L53" s="96"/>
      <c r="M53" s="96"/>
      <c r="N53" s="96"/>
      <c r="O53" s="97"/>
      <c r="P53" s="96"/>
      <c r="Q53" s="96"/>
      <c r="T53" s="97"/>
      <c r="AC53" s="13"/>
      <c r="AD53" s="13"/>
      <c r="AE53" s="13"/>
      <c r="AF53" s="13"/>
      <c r="AG53" s="13"/>
      <c r="AH53" s="13"/>
      <c r="AI53" s="13"/>
    </row>
    <row r="54" spans="2:35" s="12" customFormat="1" ht="24" customHeight="1" x14ac:dyDescent="0.2">
      <c r="B54" s="135" t="s">
        <v>38</v>
      </c>
      <c r="C54" s="96"/>
      <c r="D54" s="96"/>
      <c r="E54" s="96"/>
      <c r="F54" s="97"/>
      <c r="G54" s="96"/>
      <c r="H54" s="96"/>
      <c r="I54" s="96"/>
      <c r="J54" s="96"/>
      <c r="K54" s="96"/>
      <c r="L54" s="96"/>
      <c r="M54" s="96"/>
      <c r="N54" s="96"/>
      <c r="O54" s="97"/>
      <c r="P54" s="96"/>
      <c r="Q54" s="96"/>
      <c r="T54" s="97"/>
      <c r="AC54" s="13"/>
      <c r="AD54" s="13"/>
      <c r="AE54" s="13"/>
      <c r="AF54" s="13"/>
      <c r="AG54" s="13"/>
      <c r="AH54" s="13"/>
      <c r="AI54" s="13"/>
    </row>
    <row r="55" spans="2:35" s="17" customFormat="1" ht="15" customHeight="1" x14ac:dyDescent="0.2">
      <c r="B55" s="139" t="s">
        <v>51</v>
      </c>
      <c r="C55" s="98"/>
      <c r="D55" s="99"/>
      <c r="E55" s="99"/>
      <c r="F55" s="165" t="s">
        <v>55</v>
      </c>
      <c r="G55" s="98"/>
      <c r="H55" s="99"/>
      <c r="I55" s="99"/>
      <c r="J55" s="99"/>
      <c r="K55" s="99"/>
      <c r="L55" s="99"/>
      <c r="M55" s="99"/>
      <c r="N55" s="99"/>
      <c r="O55" s="165" t="s">
        <v>56</v>
      </c>
      <c r="P55" s="98"/>
      <c r="Q55" s="99"/>
      <c r="R55" s="100"/>
      <c r="S55" s="165" t="s">
        <v>57</v>
      </c>
      <c r="T55" s="168" t="s">
        <v>7</v>
      </c>
    </row>
    <row r="56" spans="2:35" s="3" customFormat="1" ht="15" customHeight="1" x14ac:dyDescent="0.2">
      <c r="B56" s="122" t="s">
        <v>31</v>
      </c>
      <c r="C56" s="77"/>
      <c r="D56" s="78"/>
      <c r="E56" s="78"/>
      <c r="F56" s="166"/>
      <c r="G56" s="79"/>
      <c r="H56" s="80"/>
      <c r="I56" s="80"/>
      <c r="J56" s="80"/>
      <c r="K56" s="80"/>
      <c r="L56" s="80"/>
      <c r="M56" s="80"/>
      <c r="N56" s="80"/>
      <c r="O56" s="166"/>
      <c r="P56" s="79"/>
      <c r="Q56" s="80"/>
      <c r="R56" s="80"/>
      <c r="S56" s="166"/>
      <c r="T56" s="169"/>
    </row>
    <row r="57" spans="2:35" s="3" customFormat="1" ht="15" customHeight="1" x14ac:dyDescent="0.2">
      <c r="B57" s="152" t="str">
        <f>$B$6</f>
        <v>Marzo 2026</v>
      </c>
      <c r="C57" s="43" t="s">
        <v>50</v>
      </c>
      <c r="D57" s="43" t="s">
        <v>14</v>
      </c>
      <c r="E57" s="43" t="s">
        <v>0</v>
      </c>
      <c r="F57" s="167"/>
      <c r="G57" s="81" t="s">
        <v>15</v>
      </c>
      <c r="H57" s="81" t="s">
        <v>16</v>
      </c>
      <c r="I57" s="81" t="s">
        <v>6</v>
      </c>
      <c r="J57" s="81" t="s">
        <v>5</v>
      </c>
      <c r="K57" s="81" t="s">
        <v>1</v>
      </c>
      <c r="L57" s="44" t="s">
        <v>23</v>
      </c>
      <c r="M57" s="46" t="s">
        <v>24</v>
      </c>
      <c r="N57" s="44" t="s">
        <v>44</v>
      </c>
      <c r="O57" s="167"/>
      <c r="P57" s="81" t="s">
        <v>4</v>
      </c>
      <c r="Q57" s="82" t="s">
        <v>2</v>
      </c>
      <c r="R57" s="81" t="s">
        <v>17</v>
      </c>
      <c r="S57" s="167"/>
      <c r="T57" s="170"/>
    </row>
    <row r="58" spans="2:35" s="3" customFormat="1" x14ac:dyDescent="0.2">
      <c r="B58" s="140" t="s">
        <v>52</v>
      </c>
      <c r="C58" s="52"/>
      <c r="D58" s="50"/>
      <c r="E58" s="50"/>
      <c r="F58" s="101"/>
      <c r="G58" s="50"/>
      <c r="H58" s="52"/>
      <c r="I58" s="50"/>
      <c r="J58" s="50"/>
      <c r="K58" s="50"/>
      <c r="L58" s="50"/>
      <c r="M58" s="50"/>
      <c r="N58" s="50"/>
      <c r="O58" s="49"/>
      <c r="P58" s="52"/>
      <c r="Q58" s="50"/>
      <c r="R58" s="54"/>
      <c r="S58" s="54"/>
      <c r="T58" s="150"/>
    </row>
    <row r="59" spans="2:35" s="3" customFormat="1" x14ac:dyDescent="0.2">
      <c r="B59" s="127" t="s">
        <v>22</v>
      </c>
      <c r="C59" s="162">
        <f>ROUND(B15*C171,6)</f>
        <v>0.55769899999999994</v>
      </c>
      <c r="D59" s="162">
        <f>ROUND(B15*C172,6)</f>
        <v>2.6733E-2</v>
      </c>
      <c r="E59" s="162">
        <f>C173</f>
        <v>7.9459999999999999E-3</v>
      </c>
      <c r="F59" s="171">
        <f>SUM(C59:E64)</f>
        <v>0.59237799999999996</v>
      </c>
      <c r="G59" s="161" t="s">
        <v>25</v>
      </c>
      <c r="H59" s="102">
        <f t="shared" ref="H59:H64" si="4">E178</f>
        <v>0</v>
      </c>
      <c r="I59" s="162">
        <f>ROUND(B15*E184,6)</f>
        <v>9.6819000000000002E-2</v>
      </c>
      <c r="J59" s="162">
        <f>C185</f>
        <v>2.7880000000000001E-3</v>
      </c>
      <c r="K59" s="162">
        <f>C186</f>
        <v>3.4837E-2</v>
      </c>
      <c r="L59" s="161" t="s">
        <v>25</v>
      </c>
      <c r="M59" s="161" t="s">
        <v>25</v>
      </c>
      <c r="N59" s="161" t="s">
        <v>25</v>
      </c>
      <c r="O59" s="49">
        <f>H59+I59+J59+K59</f>
        <v>0.13444400000000001</v>
      </c>
      <c r="P59" s="177">
        <f>C192</f>
        <v>2.9416999999999999E-2</v>
      </c>
      <c r="Q59" s="55">
        <f t="shared" ref="Q59:Q64" si="5">C193</f>
        <v>0</v>
      </c>
      <c r="R59" s="162">
        <f>C199</f>
        <v>7.2920000000000007E-3</v>
      </c>
      <c r="S59" s="49">
        <f>+P59+Q59+R59</f>
        <v>3.6708999999999999E-2</v>
      </c>
      <c r="T59" s="143">
        <f>F59+O59+S59</f>
        <v>0.76353099999999996</v>
      </c>
    </row>
    <row r="60" spans="2:35" s="3" customFormat="1" x14ac:dyDescent="0.2">
      <c r="B60" s="127" t="s">
        <v>43</v>
      </c>
      <c r="C60" s="162"/>
      <c r="D60" s="162"/>
      <c r="E60" s="162"/>
      <c r="F60" s="171"/>
      <c r="G60" s="161"/>
      <c r="H60" s="102">
        <f t="shared" si="4"/>
        <v>0.11118299999999999</v>
      </c>
      <c r="I60" s="162"/>
      <c r="J60" s="162"/>
      <c r="K60" s="162"/>
      <c r="L60" s="161"/>
      <c r="M60" s="161"/>
      <c r="N60" s="161"/>
      <c r="O60" s="49">
        <f>H60+I59+J59+K59</f>
        <v>0.24562700000000001</v>
      </c>
      <c r="P60" s="177"/>
      <c r="Q60" s="55">
        <f t="shared" si="5"/>
        <v>4.9599999999999998E-2</v>
      </c>
      <c r="R60" s="162"/>
      <c r="S60" s="49">
        <f>+P59+Q60+R59</f>
        <v>8.6309000000000011E-2</v>
      </c>
      <c r="T60" s="143">
        <f>F59+O60+S60</f>
        <v>0.92431399999999997</v>
      </c>
    </row>
    <row r="61" spans="2:35" s="3" customFormat="1" x14ac:dyDescent="0.2">
      <c r="B61" s="127" t="s">
        <v>8</v>
      </c>
      <c r="C61" s="162"/>
      <c r="D61" s="162"/>
      <c r="E61" s="162"/>
      <c r="F61" s="171"/>
      <c r="G61" s="161"/>
      <c r="H61" s="102">
        <f t="shared" si="4"/>
        <v>0.10176299999999999</v>
      </c>
      <c r="I61" s="162"/>
      <c r="J61" s="162"/>
      <c r="K61" s="162"/>
      <c r="L61" s="161"/>
      <c r="M61" s="161"/>
      <c r="N61" s="161"/>
      <c r="O61" s="49">
        <f>H61+I59+J59+K59</f>
        <v>0.236207</v>
      </c>
      <c r="P61" s="177"/>
      <c r="Q61" s="55">
        <f t="shared" si="5"/>
        <v>2.93E-2</v>
      </c>
      <c r="R61" s="162"/>
      <c r="S61" s="49">
        <f>+P59+Q61+R59</f>
        <v>6.6008999999999998E-2</v>
      </c>
      <c r="T61" s="143">
        <f>F59+O61+S61</f>
        <v>0.89459399999999989</v>
      </c>
    </row>
    <row r="62" spans="2:35" s="3" customFormat="1" x14ac:dyDescent="0.2">
      <c r="B62" s="127" t="s">
        <v>9</v>
      </c>
      <c r="C62" s="162"/>
      <c r="D62" s="162"/>
      <c r="E62" s="162"/>
      <c r="F62" s="171"/>
      <c r="G62" s="161"/>
      <c r="H62" s="102">
        <f t="shared" si="4"/>
        <v>0.10219099999999999</v>
      </c>
      <c r="I62" s="162"/>
      <c r="J62" s="162"/>
      <c r="K62" s="162"/>
      <c r="L62" s="161"/>
      <c r="M62" s="161"/>
      <c r="N62" s="161"/>
      <c r="O62" s="49">
        <f>H62+I59+J59+K59</f>
        <v>0.23663500000000001</v>
      </c>
      <c r="P62" s="177"/>
      <c r="Q62" s="55">
        <f t="shared" si="5"/>
        <v>2.3699999999999999E-2</v>
      </c>
      <c r="R62" s="162"/>
      <c r="S62" s="49">
        <f>+P59+Q62+R59</f>
        <v>6.0408999999999997E-2</v>
      </c>
      <c r="T62" s="143">
        <f>F59+O62+S62</f>
        <v>0.88942200000000005</v>
      </c>
    </row>
    <row r="63" spans="2:35" s="3" customFormat="1" x14ac:dyDescent="0.2">
      <c r="B63" s="127" t="s">
        <v>10</v>
      </c>
      <c r="C63" s="162"/>
      <c r="D63" s="162"/>
      <c r="E63" s="162"/>
      <c r="F63" s="171"/>
      <c r="G63" s="161"/>
      <c r="H63" s="102">
        <f t="shared" si="4"/>
        <v>7.6357999999999995E-2</v>
      </c>
      <c r="I63" s="162"/>
      <c r="J63" s="162"/>
      <c r="K63" s="162"/>
      <c r="L63" s="161"/>
      <c r="M63" s="161"/>
      <c r="N63" s="161"/>
      <c r="O63" s="49">
        <f>H63+I59+J59+K59</f>
        <v>0.21080200000000002</v>
      </c>
      <c r="P63" s="177"/>
      <c r="Q63" s="55">
        <f t="shared" si="5"/>
        <v>1.7000000000000001E-2</v>
      </c>
      <c r="R63" s="162"/>
      <c r="S63" s="49">
        <f>+P59+Q63+R59</f>
        <v>5.3709E-2</v>
      </c>
      <c r="T63" s="143">
        <f>F59+O63+S63</f>
        <v>0.85688900000000001</v>
      </c>
    </row>
    <row r="64" spans="2:35" s="3" customFormat="1" x14ac:dyDescent="0.2">
      <c r="B64" s="127" t="s">
        <v>11</v>
      </c>
      <c r="C64" s="163"/>
      <c r="D64" s="163"/>
      <c r="E64" s="163"/>
      <c r="F64" s="172"/>
      <c r="G64" s="164"/>
      <c r="H64" s="102">
        <f t="shared" si="4"/>
        <v>3.8677999999999997E-2</v>
      </c>
      <c r="I64" s="163"/>
      <c r="J64" s="163"/>
      <c r="K64" s="163"/>
      <c r="L64" s="164"/>
      <c r="M64" s="164"/>
      <c r="N64" s="164"/>
      <c r="O64" s="49">
        <f>H64+I59+J59+K59</f>
        <v>0.17312200000000003</v>
      </c>
      <c r="P64" s="178"/>
      <c r="Q64" s="57">
        <f t="shared" si="5"/>
        <v>7.1000000000000004E-3</v>
      </c>
      <c r="R64" s="163"/>
      <c r="S64" s="49">
        <f>+P59+Q64+R59</f>
        <v>4.3809000000000001E-2</v>
      </c>
      <c r="T64" s="143">
        <f>F59+O64+S64</f>
        <v>0.80930899999999995</v>
      </c>
    </row>
    <row r="65" spans="2:21" s="3" customFormat="1" x14ac:dyDescent="0.2">
      <c r="B65" s="124" t="s">
        <v>26</v>
      </c>
      <c r="C65" s="58"/>
      <c r="D65" s="59"/>
      <c r="E65" s="58"/>
      <c r="F65" s="61"/>
      <c r="G65" s="91"/>
      <c r="H65" s="58"/>
      <c r="I65" s="59"/>
      <c r="J65" s="58"/>
      <c r="K65" s="58"/>
      <c r="L65" s="58"/>
      <c r="M65" s="58"/>
      <c r="N65" s="58"/>
      <c r="O65" s="61"/>
      <c r="P65" s="58"/>
      <c r="Q65" s="59"/>
      <c r="R65" s="60"/>
      <c r="S65" s="60"/>
      <c r="T65" s="144"/>
    </row>
    <row r="66" spans="2:21" s="3" customFormat="1" x14ac:dyDescent="0.2">
      <c r="B66" s="128" t="s">
        <v>20</v>
      </c>
      <c r="C66" s="161" t="s">
        <v>25</v>
      </c>
      <c r="D66" s="161" t="s">
        <v>25</v>
      </c>
      <c r="E66" s="159">
        <f>D173</f>
        <v>57.43</v>
      </c>
      <c r="F66" s="154">
        <f>SUM(C66:E68)</f>
        <v>57.43</v>
      </c>
      <c r="G66" s="63">
        <f>E175</f>
        <v>73.59</v>
      </c>
      <c r="H66" s="161" t="s">
        <v>25</v>
      </c>
      <c r="I66" s="161" t="s">
        <v>25</v>
      </c>
      <c r="J66" s="161" t="s">
        <v>25</v>
      </c>
      <c r="K66" s="161" t="s">
        <v>25</v>
      </c>
      <c r="L66" s="159">
        <f>E187</f>
        <v>0</v>
      </c>
      <c r="M66" s="159">
        <f>E188</f>
        <v>0</v>
      </c>
      <c r="N66" s="159">
        <f>E189</f>
        <v>0</v>
      </c>
      <c r="O66" s="64">
        <f>G66+L66+M66+N66</f>
        <v>73.59</v>
      </c>
      <c r="P66" s="161" t="s">
        <v>25</v>
      </c>
      <c r="Q66" s="159">
        <f>D193</f>
        <v>-21.63</v>
      </c>
      <c r="R66" s="161" t="s">
        <v>25</v>
      </c>
      <c r="S66" s="154">
        <f>Q66</f>
        <v>-21.63</v>
      </c>
      <c r="T66" s="145">
        <f>F66+O66+S66</f>
        <v>109.39000000000001</v>
      </c>
    </row>
    <row r="67" spans="2:21" s="3" customFormat="1" x14ac:dyDescent="0.2">
      <c r="B67" s="125" t="s">
        <v>18</v>
      </c>
      <c r="C67" s="162"/>
      <c r="D67" s="162"/>
      <c r="E67" s="159"/>
      <c r="F67" s="154"/>
      <c r="G67" s="63">
        <f>E176</f>
        <v>508.78999999999996</v>
      </c>
      <c r="H67" s="162"/>
      <c r="I67" s="162"/>
      <c r="J67" s="162"/>
      <c r="K67" s="162"/>
      <c r="L67" s="159"/>
      <c r="M67" s="159"/>
      <c r="N67" s="159"/>
      <c r="O67" s="129">
        <f>G67+L66+M66+N66</f>
        <v>508.78999999999996</v>
      </c>
      <c r="P67" s="162"/>
      <c r="Q67" s="159"/>
      <c r="R67" s="162"/>
      <c r="S67" s="154"/>
      <c r="T67" s="146">
        <f>F66+O67+S66</f>
        <v>544.58999999999992</v>
      </c>
    </row>
    <row r="68" spans="2:21" s="3" customFormat="1" x14ac:dyDescent="0.2">
      <c r="B68" s="126" t="s">
        <v>19</v>
      </c>
      <c r="C68" s="163"/>
      <c r="D68" s="163"/>
      <c r="E68" s="160"/>
      <c r="F68" s="155"/>
      <c r="G68" s="66">
        <f>E177</f>
        <v>1043.82</v>
      </c>
      <c r="H68" s="163"/>
      <c r="I68" s="163"/>
      <c r="J68" s="163"/>
      <c r="K68" s="163"/>
      <c r="L68" s="160"/>
      <c r="M68" s="160"/>
      <c r="N68" s="160"/>
      <c r="O68" s="130">
        <f>G68+L66+M66+N66</f>
        <v>1043.82</v>
      </c>
      <c r="P68" s="163"/>
      <c r="Q68" s="160"/>
      <c r="R68" s="163"/>
      <c r="S68" s="155"/>
      <c r="T68" s="147">
        <f>F66+O68+S66</f>
        <v>1079.6199999999999</v>
      </c>
    </row>
    <row r="69" spans="2:21" s="3" customFormat="1" ht="25.5" customHeight="1" x14ac:dyDescent="0.2">
      <c r="B69" s="2" t="s">
        <v>29</v>
      </c>
      <c r="C69" s="156" t="s">
        <v>30</v>
      </c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8"/>
      <c r="U69" s="136"/>
    </row>
    <row r="70" spans="2:21" s="3" customFormat="1" x14ac:dyDescent="0.2">
      <c r="B70" s="92" t="s">
        <v>21</v>
      </c>
      <c r="C70" s="93"/>
      <c r="D70" s="93"/>
      <c r="E70" s="93"/>
      <c r="F70" s="94"/>
      <c r="G70" s="93"/>
      <c r="H70" s="93"/>
      <c r="I70" s="93"/>
      <c r="J70" s="93"/>
      <c r="K70" s="93"/>
      <c r="L70" s="93"/>
      <c r="M70" s="93"/>
      <c r="N70" s="93"/>
      <c r="O70" s="94"/>
      <c r="P70" s="93"/>
      <c r="Q70" s="93"/>
      <c r="T70" s="70"/>
    </row>
    <row r="71" spans="2:21" x14ac:dyDescent="0.2"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</row>
    <row r="72" spans="2:21" ht="24" customHeight="1" x14ac:dyDescent="0.2">
      <c r="B72" s="135" t="s">
        <v>39</v>
      </c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</row>
    <row r="73" spans="2:21" s="3" customFormat="1" ht="15" customHeight="1" x14ac:dyDescent="0.2">
      <c r="B73" s="139" t="s">
        <v>51</v>
      </c>
      <c r="C73" s="38"/>
      <c r="D73" s="39"/>
      <c r="E73" s="39"/>
      <c r="F73" s="165" t="s">
        <v>55</v>
      </c>
      <c r="G73" s="75"/>
      <c r="H73" s="76"/>
      <c r="I73" s="76"/>
      <c r="J73" s="76"/>
      <c r="K73" s="76"/>
      <c r="L73" s="76"/>
      <c r="M73" s="76"/>
      <c r="N73" s="76"/>
      <c r="O73" s="165" t="s">
        <v>56</v>
      </c>
      <c r="P73" s="75"/>
      <c r="Q73" s="76"/>
      <c r="R73" s="76"/>
      <c r="S73" s="165" t="s">
        <v>57</v>
      </c>
      <c r="T73" s="168" t="s">
        <v>7</v>
      </c>
    </row>
    <row r="74" spans="2:21" s="3" customFormat="1" ht="15" customHeight="1" x14ac:dyDescent="0.2">
      <c r="B74" s="122" t="s">
        <v>32</v>
      </c>
      <c r="C74" s="77"/>
      <c r="D74" s="78"/>
      <c r="E74" s="78"/>
      <c r="F74" s="166"/>
      <c r="G74" s="79"/>
      <c r="H74" s="80"/>
      <c r="I74" s="80"/>
      <c r="J74" s="80"/>
      <c r="K74" s="80"/>
      <c r="L74" s="80"/>
      <c r="M74" s="80"/>
      <c r="N74" s="80"/>
      <c r="O74" s="166"/>
      <c r="P74" s="79"/>
      <c r="Q74" s="80"/>
      <c r="R74" s="80"/>
      <c r="S74" s="166"/>
      <c r="T74" s="169"/>
    </row>
    <row r="75" spans="2:21" s="3" customFormat="1" ht="15" customHeight="1" x14ac:dyDescent="0.2">
      <c r="B75" s="152" t="str">
        <f>$B$6</f>
        <v>Marzo 2026</v>
      </c>
      <c r="C75" s="43" t="s">
        <v>50</v>
      </c>
      <c r="D75" s="43" t="s">
        <v>14</v>
      </c>
      <c r="E75" s="43" t="s">
        <v>0</v>
      </c>
      <c r="F75" s="167"/>
      <c r="G75" s="81" t="s">
        <v>15</v>
      </c>
      <c r="H75" s="81" t="s">
        <v>16</v>
      </c>
      <c r="I75" s="81" t="s">
        <v>6</v>
      </c>
      <c r="J75" s="81" t="s">
        <v>5</v>
      </c>
      <c r="K75" s="81" t="s">
        <v>1</v>
      </c>
      <c r="L75" s="44" t="s">
        <v>23</v>
      </c>
      <c r="M75" s="46" t="s">
        <v>24</v>
      </c>
      <c r="N75" s="44" t="s">
        <v>44</v>
      </c>
      <c r="O75" s="167"/>
      <c r="P75" s="81" t="s">
        <v>4</v>
      </c>
      <c r="Q75" s="82" t="s">
        <v>2</v>
      </c>
      <c r="R75" s="81" t="s">
        <v>17</v>
      </c>
      <c r="S75" s="167"/>
      <c r="T75" s="170"/>
    </row>
    <row r="76" spans="2:21" s="3" customFormat="1" x14ac:dyDescent="0.2">
      <c r="B76" s="140" t="s">
        <v>52</v>
      </c>
      <c r="C76" s="52"/>
      <c r="D76" s="50"/>
      <c r="E76" s="50"/>
      <c r="F76" s="101"/>
      <c r="G76" s="50"/>
      <c r="H76" s="52"/>
      <c r="I76" s="50"/>
      <c r="J76" s="50"/>
      <c r="K76" s="50"/>
      <c r="L76" s="50"/>
      <c r="M76" s="50"/>
      <c r="N76" s="50"/>
      <c r="O76" s="49"/>
      <c r="P76" s="52"/>
      <c r="Q76" s="50"/>
      <c r="R76" s="54"/>
      <c r="S76" s="54"/>
      <c r="T76" s="150"/>
    </row>
    <row r="77" spans="2:21" s="3" customFormat="1" x14ac:dyDescent="0.2">
      <c r="B77" s="127" t="s">
        <v>22</v>
      </c>
      <c r="C77" s="162">
        <f>ROUND(B15*C171,6)</f>
        <v>0.55769899999999994</v>
      </c>
      <c r="D77" s="162">
        <f>ROUND(B15*C172,6)</f>
        <v>2.6733E-2</v>
      </c>
      <c r="E77" s="162">
        <f>C173</f>
        <v>7.9459999999999999E-3</v>
      </c>
      <c r="F77" s="171">
        <f>SUM(C77:E82)</f>
        <v>0.59237799999999996</v>
      </c>
      <c r="G77" s="161" t="s">
        <v>25</v>
      </c>
      <c r="H77" s="102">
        <f t="shared" ref="H77:H82" si="6">F178</f>
        <v>0</v>
      </c>
      <c r="I77" s="162">
        <f>ROUND(B15*F184,6)</f>
        <v>9.6819000000000002E-2</v>
      </c>
      <c r="J77" s="162">
        <f>C185</f>
        <v>2.7880000000000001E-3</v>
      </c>
      <c r="K77" s="162">
        <f>C186</f>
        <v>3.4837E-2</v>
      </c>
      <c r="L77" s="161" t="s">
        <v>25</v>
      </c>
      <c r="M77" s="161" t="s">
        <v>25</v>
      </c>
      <c r="N77" s="161" t="s">
        <v>25</v>
      </c>
      <c r="O77" s="49">
        <f>H77+I77+J77+K77</f>
        <v>0.13444400000000001</v>
      </c>
      <c r="P77" s="177">
        <f>C192</f>
        <v>2.9416999999999999E-2</v>
      </c>
      <c r="Q77" s="55">
        <f t="shared" ref="Q77:Q82" si="7">C193</f>
        <v>0</v>
      </c>
      <c r="R77" s="162">
        <f>C199</f>
        <v>7.2920000000000007E-3</v>
      </c>
      <c r="S77" s="49">
        <f>+P77+Q77+R77</f>
        <v>3.6708999999999999E-2</v>
      </c>
      <c r="T77" s="143">
        <f>F77+O77+S77</f>
        <v>0.76353099999999996</v>
      </c>
    </row>
    <row r="78" spans="2:21" s="3" customFormat="1" x14ac:dyDescent="0.2">
      <c r="B78" s="127" t="s">
        <v>43</v>
      </c>
      <c r="C78" s="162"/>
      <c r="D78" s="162"/>
      <c r="E78" s="162"/>
      <c r="F78" s="171"/>
      <c r="G78" s="161"/>
      <c r="H78" s="102">
        <f t="shared" si="6"/>
        <v>0.132517</v>
      </c>
      <c r="I78" s="162"/>
      <c r="J78" s="162"/>
      <c r="K78" s="162"/>
      <c r="L78" s="161"/>
      <c r="M78" s="161"/>
      <c r="N78" s="161"/>
      <c r="O78" s="49">
        <f>H78+I77+J77+K77</f>
        <v>0.266961</v>
      </c>
      <c r="P78" s="177"/>
      <c r="Q78" s="55">
        <f t="shared" si="7"/>
        <v>4.9599999999999998E-2</v>
      </c>
      <c r="R78" s="162"/>
      <c r="S78" s="49">
        <f>+P77+Q78+R77</f>
        <v>8.6309000000000011E-2</v>
      </c>
      <c r="T78" s="143">
        <f>F77+O78+S78</f>
        <v>0.94564799999999993</v>
      </c>
    </row>
    <row r="79" spans="2:21" s="3" customFormat="1" x14ac:dyDescent="0.2">
      <c r="B79" s="127" t="s">
        <v>8</v>
      </c>
      <c r="C79" s="162"/>
      <c r="D79" s="162"/>
      <c r="E79" s="162"/>
      <c r="F79" s="171"/>
      <c r="G79" s="161"/>
      <c r="H79" s="102">
        <f t="shared" si="6"/>
        <v>0.12129</v>
      </c>
      <c r="I79" s="162"/>
      <c r="J79" s="162"/>
      <c r="K79" s="162"/>
      <c r="L79" s="161"/>
      <c r="M79" s="161"/>
      <c r="N79" s="161"/>
      <c r="O79" s="49">
        <f>H79+I77+J77+K77</f>
        <v>0.25573400000000002</v>
      </c>
      <c r="P79" s="177"/>
      <c r="Q79" s="55">
        <f t="shared" si="7"/>
        <v>2.93E-2</v>
      </c>
      <c r="R79" s="162"/>
      <c r="S79" s="49">
        <f>+P77+Q79+R77</f>
        <v>6.6008999999999998E-2</v>
      </c>
      <c r="T79" s="143">
        <f>F77+O79+S79</f>
        <v>0.91412099999999996</v>
      </c>
    </row>
    <row r="80" spans="2:21" s="3" customFormat="1" x14ac:dyDescent="0.2">
      <c r="B80" s="127" t="s">
        <v>9</v>
      </c>
      <c r="C80" s="162"/>
      <c r="D80" s="162"/>
      <c r="E80" s="162"/>
      <c r="F80" s="171"/>
      <c r="G80" s="161"/>
      <c r="H80" s="102">
        <f t="shared" si="6"/>
        <v>0.12179999999999999</v>
      </c>
      <c r="I80" s="162"/>
      <c r="J80" s="162"/>
      <c r="K80" s="162"/>
      <c r="L80" s="161"/>
      <c r="M80" s="161"/>
      <c r="N80" s="161"/>
      <c r="O80" s="49">
        <f>H80+I77+J77+K77</f>
        <v>0.25624400000000003</v>
      </c>
      <c r="P80" s="177"/>
      <c r="Q80" s="55">
        <f t="shared" si="7"/>
        <v>2.3699999999999999E-2</v>
      </c>
      <c r="R80" s="162"/>
      <c r="S80" s="49">
        <f>+P77+Q80+R77</f>
        <v>6.0408999999999997E-2</v>
      </c>
      <c r="T80" s="143">
        <f>F77+O80+S80</f>
        <v>0.90903100000000003</v>
      </c>
    </row>
    <row r="81" spans="2:21" s="3" customFormat="1" x14ac:dyDescent="0.2">
      <c r="B81" s="127" t="s">
        <v>10</v>
      </c>
      <c r="C81" s="162"/>
      <c r="D81" s="162"/>
      <c r="E81" s="162"/>
      <c r="F81" s="171"/>
      <c r="G81" s="161"/>
      <c r="H81" s="102">
        <f t="shared" si="6"/>
        <v>9.1010000000000008E-2</v>
      </c>
      <c r="I81" s="162"/>
      <c r="J81" s="162"/>
      <c r="K81" s="162"/>
      <c r="L81" s="161"/>
      <c r="M81" s="161"/>
      <c r="N81" s="161"/>
      <c r="O81" s="49">
        <f>H81+I77+J77+K77</f>
        <v>0.22545400000000004</v>
      </c>
      <c r="P81" s="177"/>
      <c r="Q81" s="55">
        <f t="shared" si="7"/>
        <v>1.7000000000000001E-2</v>
      </c>
      <c r="R81" s="162"/>
      <c r="S81" s="49">
        <f>+P77+Q81+R77</f>
        <v>5.3709E-2</v>
      </c>
      <c r="T81" s="143">
        <f>F77+O81+S81</f>
        <v>0.87154100000000001</v>
      </c>
    </row>
    <row r="82" spans="2:21" s="3" customFormat="1" x14ac:dyDescent="0.2">
      <c r="B82" s="127" t="s">
        <v>11</v>
      </c>
      <c r="C82" s="163"/>
      <c r="D82" s="163"/>
      <c r="E82" s="163"/>
      <c r="F82" s="172"/>
      <c r="G82" s="164"/>
      <c r="H82" s="102">
        <f t="shared" si="6"/>
        <v>4.6100000000000002E-2</v>
      </c>
      <c r="I82" s="163"/>
      <c r="J82" s="163"/>
      <c r="K82" s="163"/>
      <c r="L82" s="164"/>
      <c r="M82" s="164"/>
      <c r="N82" s="164"/>
      <c r="O82" s="49">
        <f>H82+I77+J77+K77</f>
        <v>0.18054400000000004</v>
      </c>
      <c r="P82" s="178"/>
      <c r="Q82" s="57">
        <f t="shared" si="7"/>
        <v>7.1000000000000004E-3</v>
      </c>
      <c r="R82" s="163"/>
      <c r="S82" s="49">
        <f>+P77+Q82+R77</f>
        <v>4.3809000000000001E-2</v>
      </c>
      <c r="T82" s="143">
        <f>F77+O82+S82</f>
        <v>0.81673099999999998</v>
      </c>
    </row>
    <row r="83" spans="2:21" s="3" customFormat="1" x14ac:dyDescent="0.2">
      <c r="B83" s="124" t="s">
        <v>26</v>
      </c>
      <c r="C83" s="58"/>
      <c r="D83" s="59"/>
      <c r="E83" s="58"/>
      <c r="F83" s="61"/>
      <c r="G83" s="91"/>
      <c r="H83" s="58"/>
      <c r="I83" s="59"/>
      <c r="J83" s="58"/>
      <c r="K83" s="58"/>
      <c r="L83" s="58"/>
      <c r="M83" s="58"/>
      <c r="N83" s="58"/>
      <c r="O83" s="61"/>
      <c r="P83" s="58"/>
      <c r="Q83" s="59"/>
      <c r="R83" s="60"/>
      <c r="S83" s="60"/>
      <c r="T83" s="144"/>
    </row>
    <row r="84" spans="2:21" s="3" customFormat="1" x14ac:dyDescent="0.2">
      <c r="B84" s="128" t="s">
        <v>20</v>
      </c>
      <c r="C84" s="161" t="s">
        <v>25</v>
      </c>
      <c r="D84" s="161" t="s">
        <v>25</v>
      </c>
      <c r="E84" s="159">
        <f>D173</f>
        <v>57.43</v>
      </c>
      <c r="F84" s="154">
        <f>SUM(C84:E86)</f>
        <v>57.43</v>
      </c>
      <c r="G84" s="63">
        <f>F175</f>
        <v>67.78</v>
      </c>
      <c r="H84" s="161" t="s">
        <v>25</v>
      </c>
      <c r="I84" s="161" t="s">
        <v>25</v>
      </c>
      <c r="J84" s="161" t="s">
        <v>25</v>
      </c>
      <c r="K84" s="161" t="s">
        <v>25</v>
      </c>
      <c r="L84" s="159">
        <f>F187</f>
        <v>0</v>
      </c>
      <c r="M84" s="159">
        <f>F188</f>
        <v>0</v>
      </c>
      <c r="N84" s="159">
        <f>F189</f>
        <v>0</v>
      </c>
      <c r="O84" s="64">
        <f>G84+L84+M84+N84</f>
        <v>67.78</v>
      </c>
      <c r="P84" s="161" t="s">
        <v>25</v>
      </c>
      <c r="Q84" s="159">
        <f>D193</f>
        <v>-21.63</v>
      </c>
      <c r="R84" s="161" t="s">
        <v>25</v>
      </c>
      <c r="S84" s="154">
        <f>Q84</f>
        <v>-21.63</v>
      </c>
      <c r="T84" s="145">
        <f>F84+O84+S84</f>
        <v>103.58000000000001</v>
      </c>
    </row>
    <row r="85" spans="2:21" s="3" customFormat="1" x14ac:dyDescent="0.2">
      <c r="B85" s="125" t="s">
        <v>18</v>
      </c>
      <c r="C85" s="162"/>
      <c r="D85" s="162"/>
      <c r="E85" s="159"/>
      <c r="F85" s="154"/>
      <c r="G85" s="63">
        <f>F176</f>
        <v>481.6</v>
      </c>
      <c r="H85" s="162"/>
      <c r="I85" s="162"/>
      <c r="J85" s="162"/>
      <c r="K85" s="162"/>
      <c r="L85" s="159"/>
      <c r="M85" s="159"/>
      <c r="N85" s="159"/>
      <c r="O85" s="129">
        <f>G85+L84+M84+N84</f>
        <v>481.6</v>
      </c>
      <c r="P85" s="162"/>
      <c r="Q85" s="159"/>
      <c r="R85" s="162"/>
      <c r="S85" s="154"/>
      <c r="T85" s="146">
        <f>F84+O85+S84</f>
        <v>517.4</v>
      </c>
    </row>
    <row r="86" spans="2:21" s="3" customFormat="1" x14ac:dyDescent="0.2">
      <c r="B86" s="126" t="s">
        <v>19</v>
      </c>
      <c r="C86" s="163"/>
      <c r="D86" s="163"/>
      <c r="E86" s="160"/>
      <c r="F86" s="155"/>
      <c r="G86" s="66">
        <f>F177</f>
        <v>992.23</v>
      </c>
      <c r="H86" s="163"/>
      <c r="I86" s="163"/>
      <c r="J86" s="163"/>
      <c r="K86" s="163"/>
      <c r="L86" s="160"/>
      <c r="M86" s="160"/>
      <c r="N86" s="160"/>
      <c r="O86" s="130">
        <f>G86+L84+M84+N84</f>
        <v>992.23</v>
      </c>
      <c r="P86" s="163"/>
      <c r="Q86" s="160"/>
      <c r="R86" s="163"/>
      <c r="S86" s="155"/>
      <c r="T86" s="147">
        <f>F84+O86+S84</f>
        <v>1028.03</v>
      </c>
    </row>
    <row r="87" spans="2:21" s="3" customFormat="1" ht="25.5" customHeight="1" x14ac:dyDescent="0.2">
      <c r="B87" s="2" t="s">
        <v>29</v>
      </c>
      <c r="C87" s="156" t="s">
        <v>30</v>
      </c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8"/>
      <c r="U87" s="136"/>
    </row>
    <row r="88" spans="2:21" s="3" customFormat="1" x14ac:dyDescent="0.2">
      <c r="B88" s="92" t="s">
        <v>21</v>
      </c>
      <c r="C88" s="93"/>
      <c r="D88" s="93"/>
      <c r="E88" s="93"/>
      <c r="F88" s="94"/>
      <c r="G88" s="93"/>
      <c r="H88" s="93"/>
      <c r="I88" s="93"/>
      <c r="J88" s="93"/>
      <c r="K88" s="93"/>
      <c r="L88" s="93"/>
      <c r="M88" s="93"/>
      <c r="N88" s="93"/>
      <c r="O88" s="94"/>
      <c r="P88" s="93"/>
      <c r="Q88" s="93"/>
      <c r="T88" s="70"/>
    </row>
    <row r="89" spans="2:21" x14ac:dyDescent="0.2"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</row>
    <row r="90" spans="2:21" ht="24" customHeight="1" x14ac:dyDescent="0.2">
      <c r="B90" s="135" t="s">
        <v>40</v>
      </c>
      <c r="C90" s="72"/>
      <c r="D90" s="72"/>
      <c r="E90" s="72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</row>
    <row r="91" spans="2:21" s="3" customFormat="1" ht="15" customHeight="1" x14ac:dyDescent="0.2">
      <c r="B91" s="139" t="s">
        <v>51</v>
      </c>
      <c r="C91" s="73"/>
      <c r="D91" s="74"/>
      <c r="E91" s="74"/>
      <c r="F91" s="165" t="s">
        <v>55</v>
      </c>
      <c r="G91" s="75"/>
      <c r="H91" s="76"/>
      <c r="I91" s="76"/>
      <c r="J91" s="76"/>
      <c r="K91" s="76"/>
      <c r="L91" s="76"/>
      <c r="M91" s="76"/>
      <c r="N91" s="76"/>
      <c r="O91" s="165" t="s">
        <v>56</v>
      </c>
      <c r="P91" s="75"/>
      <c r="Q91" s="76"/>
      <c r="R91" s="76"/>
      <c r="S91" s="165" t="s">
        <v>57</v>
      </c>
      <c r="T91" s="168" t="s">
        <v>7</v>
      </c>
    </row>
    <row r="92" spans="2:21" s="3" customFormat="1" ht="15" customHeight="1" x14ac:dyDescent="0.2">
      <c r="B92" s="131" t="s">
        <v>33</v>
      </c>
      <c r="C92" s="77"/>
      <c r="D92" s="78"/>
      <c r="E92" s="78"/>
      <c r="F92" s="166"/>
      <c r="G92" s="79"/>
      <c r="H92" s="80"/>
      <c r="I92" s="80"/>
      <c r="J92" s="80"/>
      <c r="K92" s="80"/>
      <c r="L92" s="80"/>
      <c r="M92" s="80"/>
      <c r="N92" s="80"/>
      <c r="O92" s="166"/>
      <c r="P92" s="79"/>
      <c r="Q92" s="80"/>
      <c r="R92" s="80"/>
      <c r="S92" s="166"/>
      <c r="T92" s="169"/>
    </row>
    <row r="93" spans="2:21" s="3" customFormat="1" ht="15" customHeight="1" x14ac:dyDescent="0.2">
      <c r="B93" s="152" t="str">
        <f>$B$6</f>
        <v>Marzo 2026</v>
      </c>
      <c r="C93" s="43" t="s">
        <v>50</v>
      </c>
      <c r="D93" s="43" t="s">
        <v>14</v>
      </c>
      <c r="E93" s="43" t="s">
        <v>0</v>
      </c>
      <c r="F93" s="167"/>
      <c r="G93" s="81" t="s">
        <v>15</v>
      </c>
      <c r="H93" s="81" t="s">
        <v>16</v>
      </c>
      <c r="I93" s="81" t="s">
        <v>6</v>
      </c>
      <c r="J93" s="81" t="s">
        <v>5</v>
      </c>
      <c r="K93" s="81" t="s">
        <v>1</v>
      </c>
      <c r="L93" s="44" t="s">
        <v>23</v>
      </c>
      <c r="M93" s="46" t="s">
        <v>24</v>
      </c>
      <c r="N93" s="44" t="s">
        <v>44</v>
      </c>
      <c r="O93" s="167"/>
      <c r="P93" s="81" t="s">
        <v>4</v>
      </c>
      <c r="Q93" s="81" t="s">
        <v>2</v>
      </c>
      <c r="R93" s="81" t="s">
        <v>17</v>
      </c>
      <c r="S93" s="167"/>
      <c r="T93" s="170"/>
    </row>
    <row r="94" spans="2:21" s="3" customFormat="1" x14ac:dyDescent="0.2">
      <c r="B94" s="140" t="s">
        <v>52</v>
      </c>
      <c r="C94" s="52"/>
      <c r="D94" s="50"/>
      <c r="E94" s="50"/>
      <c r="F94" s="49"/>
      <c r="G94" s="52"/>
      <c r="H94" s="50"/>
      <c r="I94" s="50"/>
      <c r="J94" s="50"/>
      <c r="K94" s="50"/>
      <c r="L94" s="50"/>
      <c r="M94" s="50"/>
      <c r="N94" s="50"/>
      <c r="O94" s="49"/>
      <c r="P94" s="50"/>
      <c r="Q94" s="50"/>
      <c r="R94" s="54"/>
      <c r="S94" s="54"/>
      <c r="T94" s="150"/>
    </row>
    <row r="95" spans="2:21" s="3" customFormat="1" x14ac:dyDescent="0.2">
      <c r="B95" s="127" t="s">
        <v>22</v>
      </c>
      <c r="C95" s="162">
        <f>ROUND(B15*C171,6)</f>
        <v>0.55769899999999994</v>
      </c>
      <c r="D95" s="162">
        <f>ROUND(B15*C172,6)</f>
        <v>2.6733E-2</v>
      </c>
      <c r="E95" s="162">
        <f>C173</f>
        <v>7.9459999999999999E-3</v>
      </c>
      <c r="F95" s="171">
        <f>SUM(C95:E100)</f>
        <v>0.59237799999999996</v>
      </c>
      <c r="G95" s="161" t="s">
        <v>25</v>
      </c>
      <c r="H95" s="55">
        <f t="shared" ref="H95:H100" si="8">G178</f>
        <v>0</v>
      </c>
      <c r="I95" s="162">
        <f>ROUND(B15*G184,6)</f>
        <v>9.6819000000000002E-2</v>
      </c>
      <c r="J95" s="162">
        <f>C185</f>
        <v>2.7880000000000001E-3</v>
      </c>
      <c r="K95" s="162">
        <f>C186</f>
        <v>3.4837E-2</v>
      </c>
      <c r="L95" s="161" t="s">
        <v>25</v>
      </c>
      <c r="M95" s="161" t="s">
        <v>25</v>
      </c>
      <c r="N95" s="161" t="s">
        <v>25</v>
      </c>
      <c r="O95" s="49">
        <f>H95+I95+J95+K95</f>
        <v>0.13444400000000001</v>
      </c>
      <c r="P95" s="162">
        <f>C192</f>
        <v>2.9416999999999999E-2</v>
      </c>
      <c r="Q95" s="55">
        <f t="shared" ref="Q95:Q100" si="9">C193</f>
        <v>0</v>
      </c>
      <c r="R95" s="162">
        <f>C199</f>
        <v>7.2920000000000007E-3</v>
      </c>
      <c r="S95" s="49">
        <f>+P95+Q95+R95</f>
        <v>3.6708999999999999E-2</v>
      </c>
      <c r="T95" s="143">
        <f>F95+O95+S95</f>
        <v>0.76353099999999996</v>
      </c>
    </row>
    <row r="96" spans="2:21" s="3" customFormat="1" x14ac:dyDescent="0.2">
      <c r="B96" s="127" t="s">
        <v>43</v>
      </c>
      <c r="C96" s="162"/>
      <c r="D96" s="162"/>
      <c r="E96" s="162"/>
      <c r="F96" s="171"/>
      <c r="G96" s="161"/>
      <c r="H96" s="55">
        <f t="shared" si="8"/>
        <v>0.193801</v>
      </c>
      <c r="I96" s="162"/>
      <c r="J96" s="162"/>
      <c r="K96" s="162"/>
      <c r="L96" s="161"/>
      <c r="M96" s="161"/>
      <c r="N96" s="161"/>
      <c r="O96" s="49">
        <f>H96+I95+J95+K95</f>
        <v>0.32824500000000001</v>
      </c>
      <c r="P96" s="162"/>
      <c r="Q96" s="55">
        <f t="shared" si="9"/>
        <v>4.9599999999999998E-2</v>
      </c>
      <c r="R96" s="162"/>
      <c r="S96" s="49">
        <f>+P95+Q96+R95</f>
        <v>8.6309000000000011E-2</v>
      </c>
      <c r="T96" s="143">
        <f>F95+O96+S96</f>
        <v>1.0069319999999999</v>
      </c>
    </row>
    <row r="97" spans="2:21" s="3" customFormat="1" x14ac:dyDescent="0.2">
      <c r="B97" s="127" t="s">
        <v>8</v>
      </c>
      <c r="C97" s="162"/>
      <c r="D97" s="162"/>
      <c r="E97" s="162"/>
      <c r="F97" s="171"/>
      <c r="G97" s="161"/>
      <c r="H97" s="55">
        <f t="shared" si="8"/>
        <v>0.17738099999999998</v>
      </c>
      <c r="I97" s="162"/>
      <c r="J97" s="162"/>
      <c r="K97" s="162"/>
      <c r="L97" s="161"/>
      <c r="M97" s="161"/>
      <c r="N97" s="161"/>
      <c r="O97" s="49">
        <f>H97+I95+J95+K95</f>
        <v>0.31182500000000002</v>
      </c>
      <c r="P97" s="162"/>
      <c r="Q97" s="55">
        <f t="shared" si="9"/>
        <v>2.93E-2</v>
      </c>
      <c r="R97" s="162"/>
      <c r="S97" s="49">
        <f>+P95+Q97+R95</f>
        <v>6.6008999999999998E-2</v>
      </c>
      <c r="T97" s="143">
        <f>F95+O97+S97</f>
        <v>0.97021199999999996</v>
      </c>
    </row>
    <row r="98" spans="2:21" s="3" customFormat="1" x14ac:dyDescent="0.2">
      <c r="B98" s="127" t="s">
        <v>9</v>
      </c>
      <c r="C98" s="162"/>
      <c r="D98" s="162"/>
      <c r="E98" s="162"/>
      <c r="F98" s="171"/>
      <c r="G98" s="161"/>
      <c r="H98" s="55">
        <f t="shared" si="8"/>
        <v>0.17812799999999998</v>
      </c>
      <c r="I98" s="162"/>
      <c r="J98" s="162"/>
      <c r="K98" s="162"/>
      <c r="L98" s="161"/>
      <c r="M98" s="161"/>
      <c r="N98" s="161"/>
      <c r="O98" s="49">
        <f>H98+I95+J95+K95</f>
        <v>0.31257200000000002</v>
      </c>
      <c r="P98" s="162"/>
      <c r="Q98" s="55">
        <f t="shared" si="9"/>
        <v>2.3699999999999999E-2</v>
      </c>
      <c r="R98" s="162"/>
      <c r="S98" s="49">
        <f>+P95+Q98+R95</f>
        <v>6.0408999999999997E-2</v>
      </c>
      <c r="T98" s="143">
        <f>F95+O98+S98</f>
        <v>0.96535899999999997</v>
      </c>
    </row>
    <row r="99" spans="2:21" s="3" customFormat="1" x14ac:dyDescent="0.2">
      <c r="B99" s="127" t="s">
        <v>10</v>
      </c>
      <c r="C99" s="162"/>
      <c r="D99" s="162"/>
      <c r="E99" s="162"/>
      <c r="F99" s="171"/>
      <c r="G99" s="161"/>
      <c r="H99" s="55">
        <f t="shared" si="8"/>
        <v>0.13309799999999999</v>
      </c>
      <c r="I99" s="162"/>
      <c r="J99" s="162"/>
      <c r="K99" s="162"/>
      <c r="L99" s="161"/>
      <c r="M99" s="161"/>
      <c r="N99" s="161"/>
      <c r="O99" s="49">
        <f>H99+I95+J95+K95</f>
        <v>0.267542</v>
      </c>
      <c r="P99" s="162"/>
      <c r="Q99" s="55">
        <f t="shared" si="9"/>
        <v>1.7000000000000001E-2</v>
      </c>
      <c r="R99" s="162"/>
      <c r="S99" s="49">
        <f>+P95+Q99+R95</f>
        <v>5.3709E-2</v>
      </c>
      <c r="T99" s="143">
        <f>F95+O99+S99</f>
        <v>0.91362900000000002</v>
      </c>
    </row>
    <row r="100" spans="2:21" s="3" customFormat="1" x14ac:dyDescent="0.2">
      <c r="B100" s="127" t="s">
        <v>11</v>
      </c>
      <c r="C100" s="163"/>
      <c r="D100" s="163"/>
      <c r="E100" s="163"/>
      <c r="F100" s="172"/>
      <c r="G100" s="164"/>
      <c r="H100" s="55">
        <f t="shared" si="8"/>
        <v>6.7419999999999994E-2</v>
      </c>
      <c r="I100" s="163"/>
      <c r="J100" s="163"/>
      <c r="K100" s="163"/>
      <c r="L100" s="164"/>
      <c r="M100" s="164"/>
      <c r="N100" s="164"/>
      <c r="O100" s="49">
        <f>H100+I95+J95+K95</f>
        <v>0.20186400000000002</v>
      </c>
      <c r="P100" s="163"/>
      <c r="Q100" s="55">
        <f t="shared" si="9"/>
        <v>7.1000000000000004E-3</v>
      </c>
      <c r="R100" s="163"/>
      <c r="S100" s="49">
        <f>+P95+Q100+R95</f>
        <v>4.3809000000000001E-2</v>
      </c>
      <c r="T100" s="143">
        <f>F95+O100+S100</f>
        <v>0.83805099999999999</v>
      </c>
    </row>
    <row r="101" spans="2:21" s="3" customFormat="1" x14ac:dyDescent="0.2">
      <c r="B101" s="124" t="s">
        <v>26</v>
      </c>
      <c r="C101" s="58"/>
      <c r="D101" s="59"/>
      <c r="E101" s="58"/>
      <c r="F101" s="61"/>
      <c r="G101" s="91"/>
      <c r="H101" s="58"/>
      <c r="I101" s="59"/>
      <c r="J101" s="58"/>
      <c r="K101" s="58"/>
      <c r="L101" s="58"/>
      <c r="M101" s="58"/>
      <c r="N101" s="58"/>
      <c r="O101" s="61"/>
      <c r="P101" s="58"/>
      <c r="Q101" s="59"/>
      <c r="R101" s="60"/>
      <c r="S101" s="60"/>
      <c r="T101" s="144"/>
    </row>
    <row r="102" spans="2:21" s="3" customFormat="1" x14ac:dyDescent="0.2">
      <c r="B102" s="128" t="s">
        <v>20</v>
      </c>
      <c r="C102" s="161" t="s">
        <v>25</v>
      </c>
      <c r="D102" s="161" t="s">
        <v>25</v>
      </c>
      <c r="E102" s="159">
        <f>D173</f>
        <v>57.43</v>
      </c>
      <c r="F102" s="154">
        <f>SUM(C102:E104)</f>
        <v>57.43</v>
      </c>
      <c r="G102" s="63">
        <f>G175</f>
        <v>87.42</v>
      </c>
      <c r="H102" s="161" t="s">
        <v>25</v>
      </c>
      <c r="I102" s="161" t="s">
        <v>25</v>
      </c>
      <c r="J102" s="161" t="s">
        <v>25</v>
      </c>
      <c r="K102" s="161" t="s">
        <v>25</v>
      </c>
      <c r="L102" s="159">
        <f>G187</f>
        <v>-0.35</v>
      </c>
      <c r="M102" s="159">
        <f>G188</f>
        <v>-0.37</v>
      </c>
      <c r="N102" s="159">
        <f>G189</f>
        <v>0</v>
      </c>
      <c r="O102" s="64">
        <f>G102+L102+M102+N102</f>
        <v>86.7</v>
      </c>
      <c r="P102" s="161" t="s">
        <v>25</v>
      </c>
      <c r="Q102" s="159">
        <f>D193</f>
        <v>-21.63</v>
      </c>
      <c r="R102" s="161" t="s">
        <v>25</v>
      </c>
      <c r="S102" s="154">
        <f>Q102</f>
        <v>-21.63</v>
      </c>
      <c r="T102" s="145">
        <f>F102+O102+S102</f>
        <v>122.5</v>
      </c>
    </row>
    <row r="103" spans="2:21" s="3" customFormat="1" x14ac:dyDescent="0.2">
      <c r="B103" s="125" t="s">
        <v>18</v>
      </c>
      <c r="C103" s="162"/>
      <c r="D103" s="162"/>
      <c r="E103" s="159"/>
      <c r="F103" s="154"/>
      <c r="G103" s="63">
        <f>G176</f>
        <v>659.42</v>
      </c>
      <c r="H103" s="162"/>
      <c r="I103" s="162"/>
      <c r="J103" s="162"/>
      <c r="K103" s="162"/>
      <c r="L103" s="159"/>
      <c r="M103" s="159"/>
      <c r="N103" s="159"/>
      <c r="O103" s="129">
        <f>G103+L102+M102+N102</f>
        <v>658.69999999999993</v>
      </c>
      <c r="P103" s="162"/>
      <c r="Q103" s="159"/>
      <c r="R103" s="162"/>
      <c r="S103" s="154"/>
      <c r="T103" s="146">
        <f>F102+O103+S102</f>
        <v>694.49999999999989</v>
      </c>
    </row>
    <row r="104" spans="2:21" s="3" customFormat="1" x14ac:dyDescent="0.2">
      <c r="B104" s="126" t="s">
        <v>19</v>
      </c>
      <c r="C104" s="163"/>
      <c r="D104" s="163"/>
      <c r="E104" s="160"/>
      <c r="F104" s="155"/>
      <c r="G104" s="66">
        <f>G177</f>
        <v>1327.55</v>
      </c>
      <c r="H104" s="163"/>
      <c r="I104" s="163"/>
      <c r="J104" s="163"/>
      <c r="K104" s="163"/>
      <c r="L104" s="160"/>
      <c r="M104" s="160"/>
      <c r="N104" s="160"/>
      <c r="O104" s="130">
        <f>G104+L102+M102+N102</f>
        <v>1326.8300000000002</v>
      </c>
      <c r="P104" s="163"/>
      <c r="Q104" s="160"/>
      <c r="R104" s="163"/>
      <c r="S104" s="155"/>
      <c r="T104" s="147">
        <f>F102+O104+S102</f>
        <v>1362.63</v>
      </c>
    </row>
    <row r="105" spans="2:21" s="3" customFormat="1" ht="25.5" customHeight="1" x14ac:dyDescent="0.2">
      <c r="B105" s="2" t="s">
        <v>29</v>
      </c>
      <c r="C105" s="156" t="s">
        <v>30</v>
      </c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8"/>
      <c r="U105" s="136"/>
    </row>
    <row r="106" spans="2:21" s="3" customFormat="1" x14ac:dyDescent="0.2">
      <c r="B106" s="92" t="s">
        <v>21</v>
      </c>
      <c r="C106" s="93"/>
      <c r="D106" s="93"/>
      <c r="E106" s="93"/>
      <c r="F106" s="94"/>
      <c r="G106" s="93"/>
      <c r="H106" s="93"/>
      <c r="I106" s="93"/>
      <c r="J106" s="93"/>
      <c r="K106" s="93"/>
      <c r="L106" s="93"/>
      <c r="M106" s="93"/>
      <c r="N106" s="93"/>
      <c r="O106" s="94"/>
      <c r="P106" s="93"/>
      <c r="Q106" s="93"/>
      <c r="T106" s="70"/>
    </row>
    <row r="107" spans="2:21" x14ac:dyDescent="0.2"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</row>
    <row r="108" spans="2:21" ht="24" customHeight="1" x14ac:dyDescent="0.2">
      <c r="B108" s="135" t="s">
        <v>41</v>
      </c>
      <c r="C108" s="72"/>
      <c r="D108" s="72"/>
      <c r="E108" s="72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spans="2:21" s="3" customFormat="1" ht="15" customHeight="1" x14ac:dyDescent="0.2">
      <c r="B109" s="139" t="s">
        <v>51</v>
      </c>
      <c r="C109" s="73"/>
      <c r="D109" s="74"/>
      <c r="E109" s="74"/>
      <c r="F109" s="165" t="s">
        <v>55</v>
      </c>
      <c r="G109" s="75"/>
      <c r="H109" s="76"/>
      <c r="I109" s="76"/>
      <c r="J109" s="76"/>
      <c r="K109" s="76"/>
      <c r="L109" s="76"/>
      <c r="M109" s="76"/>
      <c r="N109" s="76"/>
      <c r="O109" s="165" t="s">
        <v>56</v>
      </c>
      <c r="P109" s="75"/>
      <c r="Q109" s="76"/>
      <c r="R109" s="76"/>
      <c r="S109" s="165" t="s">
        <v>57</v>
      </c>
      <c r="T109" s="168" t="s">
        <v>7</v>
      </c>
    </row>
    <row r="110" spans="2:21" s="3" customFormat="1" ht="15" customHeight="1" x14ac:dyDescent="0.2">
      <c r="B110" s="131" t="s">
        <v>34</v>
      </c>
      <c r="C110" s="77"/>
      <c r="D110" s="78"/>
      <c r="E110" s="78"/>
      <c r="F110" s="166"/>
      <c r="G110" s="79"/>
      <c r="H110" s="80"/>
      <c r="I110" s="80"/>
      <c r="J110" s="80"/>
      <c r="K110" s="80"/>
      <c r="L110" s="80"/>
      <c r="M110" s="80"/>
      <c r="N110" s="80"/>
      <c r="O110" s="166"/>
      <c r="P110" s="79"/>
      <c r="Q110" s="80"/>
      <c r="R110" s="80"/>
      <c r="S110" s="166"/>
      <c r="T110" s="169"/>
    </row>
    <row r="111" spans="2:21" s="3" customFormat="1" ht="15" customHeight="1" x14ac:dyDescent="0.2">
      <c r="B111" s="152" t="str">
        <f>$B$6</f>
        <v>Marzo 2026</v>
      </c>
      <c r="C111" s="43" t="s">
        <v>50</v>
      </c>
      <c r="D111" s="43" t="s">
        <v>14</v>
      </c>
      <c r="E111" s="43" t="s">
        <v>0</v>
      </c>
      <c r="F111" s="167"/>
      <c r="G111" s="81" t="s">
        <v>15</v>
      </c>
      <c r="H111" s="81" t="s">
        <v>16</v>
      </c>
      <c r="I111" s="81" t="s">
        <v>6</v>
      </c>
      <c r="J111" s="81" t="s">
        <v>5</v>
      </c>
      <c r="K111" s="81" t="s">
        <v>1</v>
      </c>
      <c r="L111" s="44" t="s">
        <v>23</v>
      </c>
      <c r="M111" s="46" t="s">
        <v>24</v>
      </c>
      <c r="N111" s="44" t="s">
        <v>44</v>
      </c>
      <c r="O111" s="167"/>
      <c r="P111" s="81" t="s">
        <v>4</v>
      </c>
      <c r="Q111" s="81" t="s">
        <v>2</v>
      </c>
      <c r="R111" s="81" t="s">
        <v>17</v>
      </c>
      <c r="S111" s="167"/>
      <c r="T111" s="170"/>
    </row>
    <row r="112" spans="2:21" s="3" customFormat="1" x14ac:dyDescent="0.2">
      <c r="B112" s="140" t="s">
        <v>52</v>
      </c>
      <c r="C112" s="52"/>
      <c r="D112" s="50"/>
      <c r="E112" s="50"/>
      <c r="F112" s="101"/>
      <c r="G112" s="50"/>
      <c r="H112" s="52"/>
      <c r="I112" s="50"/>
      <c r="J112" s="50"/>
      <c r="K112" s="50"/>
      <c r="L112" s="50"/>
      <c r="M112" s="103"/>
      <c r="N112" s="50"/>
      <c r="O112" s="49"/>
      <c r="P112" s="52"/>
      <c r="Q112" s="50"/>
      <c r="R112" s="54"/>
      <c r="S112" s="54"/>
      <c r="T112" s="150"/>
    </row>
    <row r="113" spans="2:21" s="3" customFormat="1" x14ac:dyDescent="0.2">
      <c r="B113" s="127" t="s">
        <v>22</v>
      </c>
      <c r="C113" s="162">
        <f>ROUND(B15*C171,6)</f>
        <v>0.55769899999999994</v>
      </c>
      <c r="D113" s="162">
        <f>ROUND(B15*C172,6)</f>
        <v>2.6733E-2</v>
      </c>
      <c r="E113" s="162">
        <f>C173</f>
        <v>7.9459999999999999E-3</v>
      </c>
      <c r="F113" s="171">
        <f>SUM(C113:E118)</f>
        <v>0.59237799999999996</v>
      </c>
      <c r="G113" s="161" t="s">
        <v>25</v>
      </c>
      <c r="H113" s="102">
        <f t="shared" ref="H113:H118" si="10">H178</f>
        <v>0</v>
      </c>
      <c r="I113" s="162">
        <f>ROUND(B15*H184,6)</f>
        <v>9.6819000000000002E-2</v>
      </c>
      <c r="J113" s="162">
        <f>C185</f>
        <v>2.7880000000000001E-3</v>
      </c>
      <c r="K113" s="162">
        <f>C186</f>
        <v>3.4837E-2</v>
      </c>
      <c r="L113" s="161" t="s">
        <v>25</v>
      </c>
      <c r="M113" s="175" t="s">
        <v>25</v>
      </c>
      <c r="N113" s="161" t="s">
        <v>25</v>
      </c>
      <c r="O113" s="49">
        <f>H113+I113+J113+K113</f>
        <v>0.13444400000000001</v>
      </c>
      <c r="P113" s="177">
        <f>C192</f>
        <v>2.9416999999999999E-2</v>
      </c>
      <c r="Q113" s="55">
        <f t="shared" ref="Q113:Q118" si="11">C193</f>
        <v>0</v>
      </c>
      <c r="R113" s="162">
        <f>C199</f>
        <v>7.2920000000000007E-3</v>
      </c>
      <c r="S113" s="49">
        <f>+P113+Q113+R113</f>
        <v>3.6708999999999999E-2</v>
      </c>
      <c r="T113" s="143">
        <f>F113+O113+S113</f>
        <v>0.76353099999999996</v>
      </c>
    </row>
    <row r="114" spans="2:21" s="3" customFormat="1" x14ac:dyDescent="0.2">
      <c r="B114" s="127" t="s">
        <v>43</v>
      </c>
      <c r="C114" s="162"/>
      <c r="D114" s="162"/>
      <c r="E114" s="162"/>
      <c r="F114" s="171"/>
      <c r="G114" s="161"/>
      <c r="H114" s="102">
        <f t="shared" si="10"/>
        <v>0.258579</v>
      </c>
      <c r="I114" s="162"/>
      <c r="J114" s="162"/>
      <c r="K114" s="162"/>
      <c r="L114" s="161"/>
      <c r="M114" s="175"/>
      <c r="N114" s="161"/>
      <c r="O114" s="49">
        <f>H114+I113+J113+K113</f>
        <v>0.39302300000000001</v>
      </c>
      <c r="P114" s="177"/>
      <c r="Q114" s="55">
        <f t="shared" si="11"/>
        <v>4.9599999999999998E-2</v>
      </c>
      <c r="R114" s="162"/>
      <c r="S114" s="49">
        <f>+P113+Q114+R113</f>
        <v>8.6309000000000011E-2</v>
      </c>
      <c r="T114" s="143">
        <f>F113+O114+S114</f>
        <v>1.0717099999999999</v>
      </c>
    </row>
    <row r="115" spans="2:21" s="3" customFormat="1" x14ac:dyDescent="0.2">
      <c r="B115" s="127" t="s">
        <v>8</v>
      </c>
      <c r="C115" s="162"/>
      <c r="D115" s="162"/>
      <c r="E115" s="162"/>
      <c r="F115" s="171"/>
      <c r="G115" s="161"/>
      <c r="H115" s="102">
        <f t="shared" si="10"/>
        <v>0.23667100000000002</v>
      </c>
      <c r="I115" s="162"/>
      <c r="J115" s="162"/>
      <c r="K115" s="162"/>
      <c r="L115" s="161"/>
      <c r="M115" s="175"/>
      <c r="N115" s="161"/>
      <c r="O115" s="49">
        <f>H115+I113+J113+K113</f>
        <v>0.37111500000000003</v>
      </c>
      <c r="P115" s="177"/>
      <c r="Q115" s="55">
        <f t="shared" si="11"/>
        <v>2.93E-2</v>
      </c>
      <c r="R115" s="162"/>
      <c r="S115" s="49">
        <f>+P113+Q115+R113</f>
        <v>6.6008999999999998E-2</v>
      </c>
      <c r="T115" s="143">
        <f>F113+O115+S115</f>
        <v>1.0295019999999999</v>
      </c>
    </row>
    <row r="116" spans="2:21" s="3" customFormat="1" x14ac:dyDescent="0.2">
      <c r="B116" s="127" t="s">
        <v>9</v>
      </c>
      <c r="C116" s="162"/>
      <c r="D116" s="162"/>
      <c r="E116" s="162"/>
      <c r="F116" s="171"/>
      <c r="G116" s="161"/>
      <c r="H116" s="102">
        <f t="shared" si="10"/>
        <v>0.23766699999999999</v>
      </c>
      <c r="I116" s="162"/>
      <c r="J116" s="162"/>
      <c r="K116" s="162"/>
      <c r="L116" s="161"/>
      <c r="M116" s="175"/>
      <c r="N116" s="161"/>
      <c r="O116" s="49">
        <f>H116+I113+J113+K113</f>
        <v>0.37211100000000003</v>
      </c>
      <c r="P116" s="177"/>
      <c r="Q116" s="55">
        <f t="shared" si="11"/>
        <v>2.3699999999999999E-2</v>
      </c>
      <c r="R116" s="162"/>
      <c r="S116" s="49">
        <f>+P113+Q116+R113</f>
        <v>6.0408999999999997E-2</v>
      </c>
      <c r="T116" s="143">
        <f>F113+O116+S116</f>
        <v>1.0248979999999999</v>
      </c>
    </row>
    <row r="117" spans="2:21" s="3" customFormat="1" x14ac:dyDescent="0.2">
      <c r="B117" s="127" t="s">
        <v>10</v>
      </c>
      <c r="C117" s="162"/>
      <c r="D117" s="162"/>
      <c r="E117" s="162"/>
      <c r="F117" s="171"/>
      <c r="G117" s="161"/>
      <c r="H117" s="102">
        <f t="shared" si="10"/>
        <v>0.17758600000000002</v>
      </c>
      <c r="I117" s="162"/>
      <c r="J117" s="162"/>
      <c r="K117" s="162"/>
      <c r="L117" s="161"/>
      <c r="M117" s="175"/>
      <c r="N117" s="161"/>
      <c r="O117" s="49">
        <f>H117+I113+J113+K113</f>
        <v>0.31203000000000003</v>
      </c>
      <c r="P117" s="177"/>
      <c r="Q117" s="55">
        <f t="shared" si="11"/>
        <v>1.7000000000000001E-2</v>
      </c>
      <c r="R117" s="162"/>
      <c r="S117" s="49">
        <f>+P113+Q117+R113</f>
        <v>5.3709E-2</v>
      </c>
      <c r="T117" s="143">
        <f>F113+O117+S117</f>
        <v>0.958117</v>
      </c>
    </row>
    <row r="118" spans="2:21" s="3" customFormat="1" x14ac:dyDescent="0.2">
      <c r="B118" s="127" t="s">
        <v>11</v>
      </c>
      <c r="C118" s="163"/>
      <c r="D118" s="163"/>
      <c r="E118" s="163"/>
      <c r="F118" s="172"/>
      <c r="G118" s="164"/>
      <c r="H118" s="102">
        <f t="shared" si="10"/>
        <v>8.9954999999999993E-2</v>
      </c>
      <c r="I118" s="163"/>
      <c r="J118" s="163"/>
      <c r="K118" s="163"/>
      <c r="L118" s="164"/>
      <c r="M118" s="176"/>
      <c r="N118" s="164"/>
      <c r="O118" s="49">
        <f>H118+I113+J113+K113</f>
        <v>0.22439900000000002</v>
      </c>
      <c r="P118" s="178"/>
      <c r="Q118" s="57">
        <f t="shared" si="11"/>
        <v>7.1000000000000004E-3</v>
      </c>
      <c r="R118" s="163"/>
      <c r="S118" s="49">
        <f>+P113+Q118+R113</f>
        <v>4.3809000000000001E-2</v>
      </c>
      <c r="T118" s="143">
        <f>F113+O118+S118</f>
        <v>0.86058599999999996</v>
      </c>
    </row>
    <row r="119" spans="2:21" s="3" customFormat="1" x14ac:dyDescent="0.2">
      <c r="B119" s="124" t="s">
        <v>26</v>
      </c>
      <c r="C119" s="58"/>
      <c r="D119" s="90"/>
      <c r="E119" s="58"/>
      <c r="F119" s="104"/>
      <c r="G119" s="58"/>
      <c r="H119" s="59"/>
      <c r="I119" s="58"/>
      <c r="J119" s="58"/>
      <c r="K119" s="59"/>
      <c r="L119" s="58"/>
      <c r="M119" s="59"/>
      <c r="N119" s="58"/>
      <c r="O119" s="61"/>
      <c r="P119" s="59"/>
      <c r="Q119" s="58"/>
      <c r="R119" s="60"/>
      <c r="S119" s="60"/>
      <c r="T119" s="144"/>
    </row>
    <row r="120" spans="2:21" s="3" customFormat="1" x14ac:dyDescent="0.2">
      <c r="B120" s="128" t="s">
        <v>20</v>
      </c>
      <c r="C120" s="161" t="s">
        <v>25</v>
      </c>
      <c r="D120" s="161" t="s">
        <v>25</v>
      </c>
      <c r="E120" s="159">
        <f>D173</f>
        <v>57.43</v>
      </c>
      <c r="F120" s="154">
        <f>SUM(C120:E122)</f>
        <v>57.43</v>
      </c>
      <c r="G120" s="62">
        <f>H175</f>
        <v>96.32</v>
      </c>
      <c r="H120" s="161" t="s">
        <v>25</v>
      </c>
      <c r="I120" s="161" t="s">
        <v>25</v>
      </c>
      <c r="J120" s="161" t="s">
        <v>25</v>
      </c>
      <c r="K120" s="161" t="s">
        <v>25</v>
      </c>
      <c r="L120" s="159">
        <f>H187</f>
        <v>0</v>
      </c>
      <c r="M120" s="173">
        <f>H188</f>
        <v>0</v>
      </c>
      <c r="N120" s="159">
        <f>H189</f>
        <v>0</v>
      </c>
      <c r="O120" s="64">
        <f>G120+L120+M120+N120</f>
        <v>96.32</v>
      </c>
      <c r="P120" s="161" t="s">
        <v>25</v>
      </c>
      <c r="Q120" s="159">
        <f>D193</f>
        <v>-21.63</v>
      </c>
      <c r="R120" s="161" t="s">
        <v>25</v>
      </c>
      <c r="S120" s="154">
        <f>Q120</f>
        <v>-21.63</v>
      </c>
      <c r="T120" s="145">
        <f>F120+O120+S120</f>
        <v>132.12</v>
      </c>
    </row>
    <row r="121" spans="2:21" s="3" customFormat="1" x14ac:dyDescent="0.2">
      <c r="B121" s="125" t="s">
        <v>18</v>
      </c>
      <c r="C121" s="162"/>
      <c r="D121" s="162"/>
      <c r="E121" s="159"/>
      <c r="F121" s="154"/>
      <c r="G121" s="62">
        <f>H176</f>
        <v>672.81</v>
      </c>
      <c r="H121" s="162"/>
      <c r="I121" s="162"/>
      <c r="J121" s="162"/>
      <c r="K121" s="162"/>
      <c r="L121" s="159"/>
      <c r="M121" s="173"/>
      <c r="N121" s="159"/>
      <c r="O121" s="129">
        <f>G121+L120+M120+N120</f>
        <v>672.81</v>
      </c>
      <c r="P121" s="162"/>
      <c r="Q121" s="159"/>
      <c r="R121" s="162"/>
      <c r="S121" s="154"/>
      <c r="T121" s="146">
        <f>F120+O121+S120</f>
        <v>708.6099999999999</v>
      </c>
    </row>
    <row r="122" spans="2:21" s="3" customFormat="1" x14ac:dyDescent="0.2">
      <c r="B122" s="126" t="s">
        <v>19</v>
      </c>
      <c r="C122" s="163"/>
      <c r="D122" s="163"/>
      <c r="E122" s="160"/>
      <c r="F122" s="155"/>
      <c r="G122" s="65">
        <f>H177</f>
        <v>1447.35</v>
      </c>
      <c r="H122" s="163"/>
      <c r="I122" s="163"/>
      <c r="J122" s="163"/>
      <c r="K122" s="163"/>
      <c r="L122" s="160"/>
      <c r="M122" s="174"/>
      <c r="N122" s="160"/>
      <c r="O122" s="130">
        <f>G122+L120+M120+N120</f>
        <v>1447.35</v>
      </c>
      <c r="P122" s="163"/>
      <c r="Q122" s="160"/>
      <c r="R122" s="163"/>
      <c r="S122" s="155"/>
      <c r="T122" s="147">
        <f>F120+O122+S120</f>
        <v>1483.1499999999999</v>
      </c>
    </row>
    <row r="123" spans="2:21" s="3" customFormat="1" ht="25.5" customHeight="1" x14ac:dyDescent="0.2">
      <c r="B123" s="2" t="s">
        <v>29</v>
      </c>
      <c r="C123" s="156" t="s">
        <v>30</v>
      </c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8"/>
      <c r="U123" s="136"/>
    </row>
    <row r="124" spans="2:21" s="3" customFormat="1" x14ac:dyDescent="0.2">
      <c r="B124" s="92" t="s">
        <v>21</v>
      </c>
      <c r="F124" s="105"/>
      <c r="G124" s="105"/>
      <c r="H124" s="105"/>
      <c r="I124" s="105"/>
      <c r="J124" s="105"/>
      <c r="K124" s="105"/>
      <c r="L124" s="105"/>
      <c r="M124" s="105"/>
      <c r="N124" s="105"/>
      <c r="O124" s="106"/>
      <c r="P124" s="105"/>
      <c r="Q124" s="105"/>
      <c r="R124" s="105"/>
      <c r="S124" s="105"/>
    </row>
    <row r="125" spans="2:21" x14ac:dyDescent="0.2">
      <c r="F125" s="107"/>
      <c r="G125" s="107"/>
      <c r="H125" s="107"/>
      <c r="I125" s="107"/>
      <c r="J125" s="107"/>
      <c r="K125" s="107"/>
      <c r="L125" s="107"/>
      <c r="M125" s="107"/>
      <c r="N125" s="107"/>
      <c r="O125" s="108"/>
      <c r="P125" s="107"/>
      <c r="Q125" s="107"/>
      <c r="R125" s="107"/>
      <c r="S125" s="107"/>
    </row>
    <row r="126" spans="2:21" ht="24" customHeight="1" x14ac:dyDescent="0.2">
      <c r="B126" s="135" t="s">
        <v>45</v>
      </c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</row>
    <row r="127" spans="2:21" s="3" customFormat="1" ht="15" customHeight="1" x14ac:dyDescent="0.2">
      <c r="B127" s="139" t="s">
        <v>51</v>
      </c>
      <c r="C127" s="73"/>
      <c r="D127" s="74"/>
      <c r="E127" s="74"/>
      <c r="F127" s="165" t="s">
        <v>55</v>
      </c>
      <c r="G127" s="75"/>
      <c r="H127" s="76"/>
      <c r="I127" s="76"/>
      <c r="J127" s="76"/>
      <c r="K127" s="76"/>
      <c r="L127" s="76"/>
      <c r="M127" s="76"/>
      <c r="N127" s="76"/>
      <c r="O127" s="165" t="s">
        <v>56</v>
      </c>
      <c r="P127" s="75"/>
      <c r="Q127" s="76"/>
      <c r="R127" s="76"/>
      <c r="S127" s="165" t="s">
        <v>57</v>
      </c>
      <c r="T127" s="168" t="s">
        <v>7</v>
      </c>
    </row>
    <row r="128" spans="2:21" s="3" customFormat="1" ht="15" customHeight="1" x14ac:dyDescent="0.2">
      <c r="B128" s="131" t="s">
        <v>46</v>
      </c>
      <c r="C128" s="77"/>
      <c r="D128" s="78"/>
      <c r="E128" s="78"/>
      <c r="F128" s="166"/>
      <c r="G128" s="79"/>
      <c r="H128" s="80"/>
      <c r="I128" s="80"/>
      <c r="J128" s="80"/>
      <c r="K128" s="80"/>
      <c r="L128" s="80"/>
      <c r="M128" s="80"/>
      <c r="N128" s="80"/>
      <c r="O128" s="166"/>
      <c r="P128" s="79"/>
      <c r="Q128" s="80"/>
      <c r="R128" s="80"/>
      <c r="S128" s="166"/>
      <c r="T128" s="169"/>
    </row>
    <row r="129" spans="2:20" s="3" customFormat="1" ht="15" customHeight="1" x14ac:dyDescent="0.2">
      <c r="B129" s="152" t="str">
        <f>$B$6</f>
        <v>Marzo 2026</v>
      </c>
      <c r="C129" s="43" t="s">
        <v>50</v>
      </c>
      <c r="D129" s="43" t="s">
        <v>14</v>
      </c>
      <c r="E129" s="43" t="s">
        <v>0</v>
      </c>
      <c r="F129" s="167"/>
      <c r="G129" s="81" t="s">
        <v>15</v>
      </c>
      <c r="H129" s="81" t="s">
        <v>16</v>
      </c>
      <c r="I129" s="81" t="s">
        <v>6</v>
      </c>
      <c r="J129" s="81" t="s">
        <v>5</v>
      </c>
      <c r="K129" s="81" t="s">
        <v>1</v>
      </c>
      <c r="L129" s="44" t="s">
        <v>23</v>
      </c>
      <c r="M129" s="46" t="s">
        <v>24</v>
      </c>
      <c r="N129" s="44" t="s">
        <v>44</v>
      </c>
      <c r="O129" s="167"/>
      <c r="P129" s="81" t="s">
        <v>4</v>
      </c>
      <c r="Q129" s="81" t="s">
        <v>2</v>
      </c>
      <c r="R129" s="81" t="s">
        <v>17</v>
      </c>
      <c r="S129" s="167"/>
      <c r="T129" s="170"/>
    </row>
    <row r="130" spans="2:20" s="3" customFormat="1" x14ac:dyDescent="0.2">
      <c r="B130" s="140" t="s">
        <v>52</v>
      </c>
      <c r="C130" s="54"/>
      <c r="D130" s="54"/>
      <c r="E130" s="54"/>
      <c r="F130" s="110"/>
      <c r="G130" s="110"/>
      <c r="H130" s="110"/>
      <c r="I130" s="110"/>
      <c r="J130" s="110"/>
      <c r="K130" s="110"/>
      <c r="L130" s="110"/>
      <c r="M130" s="110"/>
      <c r="N130" s="110"/>
      <c r="O130" s="111"/>
      <c r="P130" s="110"/>
      <c r="Q130" s="110"/>
      <c r="R130" s="110"/>
      <c r="S130" s="110"/>
      <c r="T130" s="140"/>
    </row>
    <row r="131" spans="2:20" s="3" customFormat="1" x14ac:dyDescent="0.2">
      <c r="B131" s="127" t="s">
        <v>22</v>
      </c>
      <c r="C131" s="162">
        <f>ROUND(B15*C171,6)</f>
        <v>0.55769899999999994</v>
      </c>
      <c r="D131" s="162">
        <f>ROUND(B15*C172,6)</f>
        <v>2.6733E-2</v>
      </c>
      <c r="E131" s="162">
        <f>C173</f>
        <v>7.9459999999999999E-3</v>
      </c>
      <c r="F131" s="171">
        <f>SUM(C131:E136)</f>
        <v>0.59237799999999996</v>
      </c>
      <c r="G131" s="161" t="s">
        <v>25</v>
      </c>
      <c r="H131" s="102">
        <f>I178</f>
        <v>0</v>
      </c>
      <c r="I131" s="162">
        <f>ROUND(B15*I184,6)</f>
        <v>9.6819000000000002E-2</v>
      </c>
      <c r="J131" s="162">
        <f>C185</f>
        <v>2.7880000000000001E-3</v>
      </c>
      <c r="K131" s="162">
        <f>C186</f>
        <v>3.4837E-2</v>
      </c>
      <c r="L131" s="161" t="s">
        <v>25</v>
      </c>
      <c r="M131" s="161" t="s">
        <v>25</v>
      </c>
      <c r="N131" s="161" t="s">
        <v>25</v>
      </c>
      <c r="O131" s="49">
        <f>H131+I131+J131+K131</f>
        <v>0.13444400000000001</v>
      </c>
      <c r="P131" s="162">
        <f>C192</f>
        <v>2.9416999999999999E-2</v>
      </c>
      <c r="Q131" s="55">
        <f>C193</f>
        <v>0</v>
      </c>
      <c r="R131" s="162">
        <f>C199</f>
        <v>7.2920000000000007E-3</v>
      </c>
      <c r="S131" s="49">
        <f>P131+Q131+R131</f>
        <v>3.6708999999999999E-2</v>
      </c>
      <c r="T131" s="143">
        <f>F131+O131+S131</f>
        <v>0.76353099999999996</v>
      </c>
    </row>
    <row r="132" spans="2:20" s="3" customFormat="1" x14ac:dyDescent="0.2">
      <c r="B132" s="127" t="s">
        <v>43</v>
      </c>
      <c r="C132" s="162"/>
      <c r="D132" s="162"/>
      <c r="E132" s="162"/>
      <c r="F132" s="171"/>
      <c r="G132" s="161"/>
      <c r="H132" s="102">
        <f t="shared" ref="H132:H136" si="12">I179</f>
        <v>0.258579</v>
      </c>
      <c r="I132" s="162"/>
      <c r="J132" s="162"/>
      <c r="K132" s="162"/>
      <c r="L132" s="161"/>
      <c r="M132" s="161"/>
      <c r="N132" s="161"/>
      <c r="O132" s="49">
        <f>H132+I131+J131+K131</f>
        <v>0.39302300000000001</v>
      </c>
      <c r="P132" s="162"/>
      <c r="Q132" s="55">
        <f t="shared" ref="Q132:Q136" si="13">C194</f>
        <v>4.9599999999999998E-2</v>
      </c>
      <c r="R132" s="162"/>
      <c r="S132" s="49">
        <f>P131+Q132+R131</f>
        <v>8.6309000000000011E-2</v>
      </c>
      <c r="T132" s="143">
        <f>F131+O132+S132</f>
        <v>1.0717099999999999</v>
      </c>
    </row>
    <row r="133" spans="2:20" s="3" customFormat="1" x14ac:dyDescent="0.2">
      <c r="B133" s="127" t="s">
        <v>8</v>
      </c>
      <c r="C133" s="162"/>
      <c r="D133" s="162"/>
      <c r="E133" s="162"/>
      <c r="F133" s="171"/>
      <c r="G133" s="161"/>
      <c r="H133" s="102">
        <f t="shared" si="12"/>
        <v>0.23667100000000002</v>
      </c>
      <c r="I133" s="162"/>
      <c r="J133" s="162"/>
      <c r="K133" s="162"/>
      <c r="L133" s="161"/>
      <c r="M133" s="161"/>
      <c r="N133" s="161"/>
      <c r="O133" s="49">
        <f>H133+I131+J131+K131</f>
        <v>0.37111500000000003</v>
      </c>
      <c r="P133" s="162"/>
      <c r="Q133" s="55">
        <f t="shared" si="13"/>
        <v>2.93E-2</v>
      </c>
      <c r="R133" s="162"/>
      <c r="S133" s="49">
        <f>P131+Q133+R131</f>
        <v>6.6008999999999998E-2</v>
      </c>
      <c r="T133" s="143">
        <f>F131+O133+S133</f>
        <v>1.0295019999999999</v>
      </c>
    </row>
    <row r="134" spans="2:20" s="3" customFormat="1" x14ac:dyDescent="0.2">
      <c r="B134" s="127" t="s">
        <v>9</v>
      </c>
      <c r="C134" s="162"/>
      <c r="D134" s="162"/>
      <c r="E134" s="162"/>
      <c r="F134" s="171"/>
      <c r="G134" s="161"/>
      <c r="H134" s="102">
        <f t="shared" si="12"/>
        <v>0.23766699999999999</v>
      </c>
      <c r="I134" s="162"/>
      <c r="J134" s="162"/>
      <c r="K134" s="162"/>
      <c r="L134" s="161"/>
      <c r="M134" s="161"/>
      <c r="N134" s="161"/>
      <c r="O134" s="49">
        <f>H134+I131+J131+K131</f>
        <v>0.37211100000000003</v>
      </c>
      <c r="P134" s="162"/>
      <c r="Q134" s="55">
        <f t="shared" si="13"/>
        <v>2.3699999999999999E-2</v>
      </c>
      <c r="R134" s="162"/>
      <c r="S134" s="49">
        <f>P131+Q134+R131</f>
        <v>6.0408999999999997E-2</v>
      </c>
      <c r="T134" s="143">
        <f>F131+O134+S134</f>
        <v>1.0248979999999999</v>
      </c>
    </row>
    <row r="135" spans="2:20" s="3" customFormat="1" x14ac:dyDescent="0.2">
      <c r="B135" s="127" t="s">
        <v>10</v>
      </c>
      <c r="C135" s="162"/>
      <c r="D135" s="162"/>
      <c r="E135" s="162"/>
      <c r="F135" s="171"/>
      <c r="G135" s="161"/>
      <c r="H135" s="102">
        <f t="shared" si="12"/>
        <v>0.17758600000000002</v>
      </c>
      <c r="I135" s="162"/>
      <c r="J135" s="162"/>
      <c r="K135" s="162"/>
      <c r="L135" s="161"/>
      <c r="M135" s="161"/>
      <c r="N135" s="161"/>
      <c r="O135" s="49">
        <f>H135+I131+J131+K131</f>
        <v>0.31203000000000003</v>
      </c>
      <c r="P135" s="162"/>
      <c r="Q135" s="55">
        <f t="shared" si="13"/>
        <v>1.7000000000000001E-2</v>
      </c>
      <c r="R135" s="162"/>
      <c r="S135" s="49">
        <f>P131+Q135+R131</f>
        <v>5.3709E-2</v>
      </c>
      <c r="T135" s="143">
        <f>F131+O135+S135</f>
        <v>0.958117</v>
      </c>
    </row>
    <row r="136" spans="2:20" s="3" customFormat="1" x14ac:dyDescent="0.2">
      <c r="B136" s="134" t="s">
        <v>11</v>
      </c>
      <c r="C136" s="163"/>
      <c r="D136" s="163"/>
      <c r="E136" s="163"/>
      <c r="F136" s="172"/>
      <c r="G136" s="164"/>
      <c r="H136" s="112">
        <f t="shared" si="12"/>
        <v>8.9954999999999993E-2</v>
      </c>
      <c r="I136" s="163"/>
      <c r="J136" s="163"/>
      <c r="K136" s="163"/>
      <c r="L136" s="164"/>
      <c r="M136" s="164"/>
      <c r="N136" s="164"/>
      <c r="O136" s="113">
        <f>H136+I131+J131+K131</f>
        <v>0.22439900000000002</v>
      </c>
      <c r="P136" s="163"/>
      <c r="Q136" s="57">
        <f t="shared" si="13"/>
        <v>7.1000000000000004E-3</v>
      </c>
      <c r="R136" s="163"/>
      <c r="S136" s="113">
        <f>P131+Q136+R131</f>
        <v>4.3809000000000001E-2</v>
      </c>
      <c r="T136" s="151">
        <f>F131+O136+S136</f>
        <v>0.86058599999999996</v>
      </c>
    </row>
    <row r="137" spans="2:20" s="3" customFormat="1" x14ac:dyDescent="0.2">
      <c r="B137" s="133" t="s">
        <v>26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133"/>
    </row>
    <row r="138" spans="2:20" s="3" customFormat="1" x14ac:dyDescent="0.2">
      <c r="B138" s="127" t="s">
        <v>20</v>
      </c>
      <c r="C138" s="161" t="s">
        <v>25</v>
      </c>
      <c r="D138" s="161" t="s">
        <v>25</v>
      </c>
      <c r="E138" s="159">
        <f>D173</f>
        <v>57.43</v>
      </c>
      <c r="F138" s="154">
        <f>SUM(C138:E140)</f>
        <v>57.43</v>
      </c>
      <c r="G138" s="62">
        <f>I175</f>
        <v>1672.3799999999999</v>
      </c>
      <c r="H138" s="161" t="s">
        <v>25</v>
      </c>
      <c r="I138" s="161" t="s">
        <v>25</v>
      </c>
      <c r="J138" s="161" t="s">
        <v>25</v>
      </c>
      <c r="K138" s="161" t="s">
        <v>25</v>
      </c>
      <c r="L138" s="159">
        <f>I187</f>
        <v>0</v>
      </c>
      <c r="M138" s="159">
        <f>I188</f>
        <v>0</v>
      </c>
      <c r="N138" s="159">
        <f>I189</f>
        <v>-1576.06</v>
      </c>
      <c r="O138" s="64">
        <f>G138+L138+M138+N138</f>
        <v>96.319999999999936</v>
      </c>
      <c r="P138" s="161" t="s">
        <v>25</v>
      </c>
      <c r="Q138" s="159">
        <f>D193</f>
        <v>-21.63</v>
      </c>
      <c r="R138" s="161" t="s">
        <v>25</v>
      </c>
      <c r="S138" s="154">
        <f>Q138</f>
        <v>-21.63</v>
      </c>
      <c r="T138" s="145">
        <f>F138+O138+S138</f>
        <v>132.11999999999995</v>
      </c>
    </row>
    <row r="139" spans="2:20" s="3" customFormat="1" x14ac:dyDescent="0.2">
      <c r="B139" s="123" t="s">
        <v>18</v>
      </c>
      <c r="C139" s="162"/>
      <c r="D139" s="162"/>
      <c r="E139" s="159"/>
      <c r="F139" s="154"/>
      <c r="G139" s="62">
        <f t="shared" ref="G139:G140" si="14">I176</f>
        <v>2248.87</v>
      </c>
      <c r="H139" s="162"/>
      <c r="I139" s="162"/>
      <c r="J139" s="162"/>
      <c r="K139" s="162"/>
      <c r="L139" s="159"/>
      <c r="M139" s="159"/>
      <c r="N139" s="159"/>
      <c r="O139" s="129">
        <f>G139+L138+M138+N138</f>
        <v>672.81</v>
      </c>
      <c r="P139" s="162"/>
      <c r="Q139" s="159"/>
      <c r="R139" s="162"/>
      <c r="S139" s="154"/>
      <c r="T139" s="146">
        <f>F138+O139+S138</f>
        <v>708.6099999999999</v>
      </c>
    </row>
    <row r="140" spans="2:20" s="3" customFormat="1" x14ac:dyDescent="0.2">
      <c r="B140" s="132" t="s">
        <v>19</v>
      </c>
      <c r="C140" s="163"/>
      <c r="D140" s="163"/>
      <c r="E140" s="160"/>
      <c r="F140" s="155"/>
      <c r="G140" s="65">
        <f t="shared" si="14"/>
        <v>3023.4100000000003</v>
      </c>
      <c r="H140" s="163"/>
      <c r="I140" s="163"/>
      <c r="J140" s="163"/>
      <c r="K140" s="163"/>
      <c r="L140" s="160"/>
      <c r="M140" s="160"/>
      <c r="N140" s="160"/>
      <c r="O140" s="130">
        <f>G140+L138+M138+N138</f>
        <v>1447.3500000000004</v>
      </c>
      <c r="P140" s="163"/>
      <c r="Q140" s="160"/>
      <c r="R140" s="163"/>
      <c r="S140" s="155"/>
      <c r="T140" s="147">
        <f>F138+O140+S138</f>
        <v>1483.1500000000003</v>
      </c>
    </row>
    <row r="141" spans="2:20" s="3" customFormat="1" ht="25.5" customHeight="1" x14ac:dyDescent="0.2">
      <c r="B141" s="2" t="s">
        <v>29</v>
      </c>
      <c r="C141" s="156" t="s">
        <v>30</v>
      </c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8"/>
    </row>
    <row r="142" spans="2:20" s="3" customFormat="1" x14ac:dyDescent="0.2">
      <c r="B142" s="92" t="s">
        <v>21</v>
      </c>
    </row>
    <row r="163" spans="2:35" x14ac:dyDescent="0.2">
      <c r="B163" s="12"/>
      <c r="AC163" s="7"/>
      <c r="AD163" s="7"/>
      <c r="AE163" s="7"/>
      <c r="AF163" s="7"/>
      <c r="AG163" s="7"/>
      <c r="AH163" s="7"/>
      <c r="AI163" s="7"/>
    </row>
    <row r="164" spans="2:35" x14ac:dyDescent="0.2">
      <c r="B164" s="12"/>
      <c r="AC164" s="7"/>
      <c r="AD164" s="7"/>
      <c r="AE164" s="7"/>
      <c r="AF164" s="7"/>
      <c r="AG164" s="7"/>
      <c r="AH164" s="7"/>
      <c r="AI164" s="7"/>
    </row>
    <row r="165" spans="2:35" x14ac:dyDescent="0.2">
      <c r="B165" s="12"/>
      <c r="AC165" s="7"/>
      <c r="AD165" s="7"/>
      <c r="AE165" s="7"/>
      <c r="AF165" s="7"/>
      <c r="AG165" s="7"/>
      <c r="AH165" s="7"/>
      <c r="AI165" s="7"/>
    </row>
    <row r="166" spans="2:35" x14ac:dyDescent="0.2">
      <c r="B166" s="12"/>
      <c r="AC166" s="7"/>
      <c r="AD166" s="7"/>
      <c r="AE166" s="7"/>
      <c r="AF166" s="7"/>
      <c r="AG166" s="7"/>
      <c r="AH166" s="7"/>
      <c r="AI166" s="7"/>
    </row>
    <row r="167" spans="2:35" x14ac:dyDescent="0.2">
      <c r="B167" s="12"/>
      <c r="AC167" s="7"/>
      <c r="AD167" s="7"/>
      <c r="AE167" s="7"/>
      <c r="AF167" s="7"/>
      <c r="AG167" s="7"/>
      <c r="AH167" s="7"/>
      <c r="AI167" s="7"/>
    </row>
    <row r="168" spans="2:35" x14ac:dyDescent="0.2">
      <c r="B168" s="12"/>
      <c r="AC168" s="7"/>
      <c r="AD168" s="7"/>
      <c r="AE168" s="7"/>
      <c r="AF168" s="7"/>
      <c r="AG168" s="7"/>
      <c r="AH168" s="7"/>
      <c r="AI168" s="7"/>
    </row>
    <row r="169" spans="2:35" x14ac:dyDescent="0.2">
      <c r="B169" s="12"/>
      <c r="AC169" s="7"/>
      <c r="AD169" s="7"/>
      <c r="AE169" s="7"/>
      <c r="AF169" s="7"/>
      <c r="AG169" s="7"/>
      <c r="AH169" s="7"/>
      <c r="AI169" s="7"/>
    </row>
    <row r="170" spans="2:35" s="115" customFormat="1" x14ac:dyDescent="0.2">
      <c r="B170" s="114"/>
    </row>
    <row r="171" spans="2:35" s="115" customFormat="1" ht="12.75" customHeight="1" x14ac:dyDescent="0.2">
      <c r="B171" s="116" t="s">
        <v>13</v>
      </c>
      <c r="C171" s="117">
        <v>14.478166999999999</v>
      </c>
    </row>
    <row r="172" spans="2:35" s="115" customFormat="1" ht="12.75" customHeight="1" x14ac:dyDescent="0.2">
      <c r="B172" s="116" t="s">
        <v>14</v>
      </c>
      <c r="C172" s="117">
        <v>0.69400099999999998</v>
      </c>
    </row>
    <row r="173" spans="2:35" s="115" customFormat="1" ht="12.75" customHeight="1" x14ac:dyDescent="0.2">
      <c r="B173" s="118" t="s">
        <v>0</v>
      </c>
      <c r="C173" s="119">
        <v>7.9459999999999999E-3</v>
      </c>
      <c r="D173" s="120">
        <v>57.43</v>
      </c>
      <c r="E173" s="120">
        <v>83.2</v>
      </c>
    </row>
    <row r="174" spans="2:35" s="115" customFormat="1" ht="12.75" customHeight="1" x14ac:dyDescent="0.2">
      <c r="B174" s="114"/>
    </row>
    <row r="175" spans="2:35" s="115" customFormat="1" ht="12.75" customHeight="1" x14ac:dyDescent="0.2">
      <c r="B175" s="118" t="s">
        <v>15</v>
      </c>
      <c r="C175" s="120">
        <v>80.760000000000005</v>
      </c>
      <c r="D175" s="120">
        <v>69.599999999999994</v>
      </c>
      <c r="E175" s="120">
        <v>73.59</v>
      </c>
      <c r="F175" s="120">
        <v>67.78</v>
      </c>
      <c r="G175" s="120">
        <v>87.42</v>
      </c>
      <c r="H175" s="120">
        <v>96.32</v>
      </c>
      <c r="I175" s="120">
        <v>1672.3799999999999</v>
      </c>
    </row>
    <row r="176" spans="2:35" s="115" customFormat="1" ht="12.75" customHeight="1" x14ac:dyDescent="0.2">
      <c r="B176" s="118"/>
      <c r="C176" s="120">
        <v>588.13</v>
      </c>
      <c r="D176" s="120">
        <v>487.71000000000004</v>
      </c>
      <c r="E176" s="120">
        <v>508.78999999999996</v>
      </c>
      <c r="F176" s="120">
        <v>481.6</v>
      </c>
      <c r="G176" s="120">
        <v>659.42</v>
      </c>
      <c r="H176" s="120">
        <v>672.81</v>
      </c>
      <c r="I176" s="120">
        <v>2248.87</v>
      </c>
    </row>
    <row r="177" spans="2:9" s="115" customFormat="1" ht="12.75" customHeight="1" x14ac:dyDescent="0.2">
      <c r="B177" s="118"/>
      <c r="C177" s="120">
        <v>1134.78</v>
      </c>
      <c r="D177" s="120">
        <v>992.47</v>
      </c>
      <c r="E177" s="120">
        <v>1043.82</v>
      </c>
      <c r="F177" s="120">
        <v>992.23</v>
      </c>
      <c r="G177" s="120">
        <v>1327.55</v>
      </c>
      <c r="H177" s="120">
        <v>1447.35</v>
      </c>
      <c r="I177" s="120">
        <v>3023.4100000000003</v>
      </c>
    </row>
    <row r="178" spans="2:9" s="115" customFormat="1" ht="12.75" customHeight="1" x14ac:dyDescent="0.2">
      <c r="B178" s="118" t="s">
        <v>16</v>
      </c>
      <c r="C178" s="119">
        <v>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119">
        <v>0</v>
      </c>
    </row>
    <row r="179" spans="2:9" s="115" customFormat="1" ht="12.75" customHeight="1" x14ac:dyDescent="0.2">
      <c r="C179" s="119">
        <v>0.10731500000000001</v>
      </c>
      <c r="D179" s="119">
        <v>7.9367000000000007E-2</v>
      </c>
      <c r="E179" s="119">
        <v>0.11118299999999999</v>
      </c>
      <c r="F179" s="119">
        <v>0.132517</v>
      </c>
      <c r="G179" s="119">
        <v>0.193801</v>
      </c>
      <c r="H179" s="119">
        <v>0.258579</v>
      </c>
      <c r="I179" s="119">
        <v>0.258579</v>
      </c>
    </row>
    <row r="180" spans="2:9" s="115" customFormat="1" ht="12.75" customHeight="1" x14ac:dyDescent="0.2">
      <c r="B180" s="114"/>
      <c r="C180" s="119">
        <v>9.8223000000000005E-2</v>
      </c>
      <c r="D180" s="119">
        <v>7.2642999999999999E-2</v>
      </c>
      <c r="E180" s="119">
        <v>0.10176299999999999</v>
      </c>
      <c r="F180" s="119">
        <v>0.12129</v>
      </c>
      <c r="G180" s="119">
        <v>0.17738099999999998</v>
      </c>
      <c r="H180" s="119">
        <v>0.23667100000000002</v>
      </c>
      <c r="I180" s="119">
        <v>0.23667100000000002</v>
      </c>
    </row>
    <row r="181" spans="2:9" s="115" customFormat="1" ht="12.75" customHeight="1" x14ac:dyDescent="0.2">
      <c r="B181" s="114"/>
      <c r="C181" s="119">
        <v>9.8636000000000001E-2</v>
      </c>
      <c r="D181" s="119">
        <v>7.2949E-2</v>
      </c>
      <c r="E181" s="119">
        <v>0.10219099999999999</v>
      </c>
      <c r="F181" s="119">
        <v>0.12179999999999999</v>
      </c>
      <c r="G181" s="119">
        <v>0.17812799999999998</v>
      </c>
      <c r="H181" s="119">
        <v>0.23766699999999999</v>
      </c>
      <c r="I181" s="119">
        <v>0.23766699999999999</v>
      </c>
    </row>
    <row r="182" spans="2:9" s="115" customFormat="1" ht="12.75" customHeight="1" x14ac:dyDescent="0.2">
      <c r="B182" s="114"/>
      <c r="C182" s="119">
        <v>7.3701000000000003E-2</v>
      </c>
      <c r="D182" s="119">
        <v>5.4508000000000001E-2</v>
      </c>
      <c r="E182" s="119">
        <v>7.6357999999999995E-2</v>
      </c>
      <c r="F182" s="119">
        <v>9.1010000000000008E-2</v>
      </c>
      <c r="G182" s="119">
        <v>0.13309799999999999</v>
      </c>
      <c r="H182" s="119">
        <v>0.17758600000000002</v>
      </c>
      <c r="I182" s="119">
        <v>0.17758600000000002</v>
      </c>
    </row>
    <row r="183" spans="2:9" s="115" customFormat="1" ht="12.75" customHeight="1" x14ac:dyDescent="0.2">
      <c r="B183" s="114"/>
      <c r="C183" s="119">
        <v>3.7332999999999998E-2</v>
      </c>
      <c r="D183" s="119">
        <v>2.7610000000000003E-2</v>
      </c>
      <c r="E183" s="119">
        <v>3.8677999999999997E-2</v>
      </c>
      <c r="F183" s="119">
        <v>4.6100000000000002E-2</v>
      </c>
      <c r="G183" s="119">
        <v>6.7419999999999994E-2</v>
      </c>
      <c r="H183" s="119">
        <v>8.9954999999999993E-2</v>
      </c>
      <c r="I183" s="119">
        <v>8.9954999999999993E-2</v>
      </c>
    </row>
    <row r="184" spans="2:9" s="115" customFormat="1" ht="12.75" customHeight="1" x14ac:dyDescent="0.2">
      <c r="B184" s="116" t="s">
        <v>6</v>
      </c>
      <c r="C184" s="117">
        <v>2.5134850000000002</v>
      </c>
      <c r="D184" s="117">
        <v>2.5134850000000002</v>
      </c>
      <c r="E184" s="117">
        <v>2.5134850000000002</v>
      </c>
      <c r="F184" s="117">
        <v>2.5134850000000002</v>
      </c>
      <c r="G184" s="117">
        <v>2.5134850000000002</v>
      </c>
      <c r="H184" s="117">
        <v>2.5134850000000002</v>
      </c>
      <c r="I184" s="117">
        <v>2.5134850000000002</v>
      </c>
    </row>
    <row r="185" spans="2:9" s="115" customFormat="1" ht="12.75" customHeight="1" x14ac:dyDescent="0.2">
      <c r="B185" s="118" t="s">
        <v>5</v>
      </c>
      <c r="C185" s="119">
        <v>2.7880000000000001E-3</v>
      </c>
    </row>
    <row r="186" spans="2:9" s="115" customFormat="1" ht="12.75" customHeight="1" x14ac:dyDescent="0.2">
      <c r="B186" s="118" t="s">
        <v>1</v>
      </c>
      <c r="C186" s="119">
        <v>3.4837E-2</v>
      </c>
    </row>
    <row r="187" spans="2:9" s="115" customFormat="1" ht="12.75" customHeight="1" x14ac:dyDescent="0.2">
      <c r="B187" s="118" t="s">
        <v>23</v>
      </c>
      <c r="C187" s="121">
        <v>-0.23</v>
      </c>
      <c r="D187" s="121">
        <v>-0.35</v>
      </c>
      <c r="E187" s="121">
        <v>0</v>
      </c>
      <c r="F187" s="121">
        <v>0</v>
      </c>
      <c r="G187" s="121">
        <v>-0.35</v>
      </c>
      <c r="H187" s="121">
        <v>0</v>
      </c>
      <c r="I187" s="121">
        <v>0</v>
      </c>
    </row>
    <row r="188" spans="2:9" s="115" customFormat="1" ht="12.75" customHeight="1" x14ac:dyDescent="0.2">
      <c r="B188" s="118" t="s">
        <v>24</v>
      </c>
      <c r="C188" s="121">
        <v>7.0000000000000007E-2</v>
      </c>
      <c r="D188" s="121">
        <v>-0.01</v>
      </c>
      <c r="E188" s="121">
        <v>0</v>
      </c>
      <c r="F188" s="121">
        <v>0</v>
      </c>
      <c r="G188" s="121">
        <v>-0.37</v>
      </c>
      <c r="H188" s="121">
        <v>0</v>
      </c>
      <c r="I188" s="121">
        <v>0</v>
      </c>
    </row>
    <row r="189" spans="2:9" s="115" customFormat="1" ht="12.75" customHeight="1" x14ac:dyDescent="0.2">
      <c r="B189" s="118" t="s">
        <v>44</v>
      </c>
      <c r="C189" s="121">
        <v>0</v>
      </c>
      <c r="D189" s="121">
        <v>0</v>
      </c>
      <c r="E189" s="121">
        <v>0</v>
      </c>
      <c r="F189" s="121">
        <v>0</v>
      </c>
      <c r="G189" s="121">
        <v>0</v>
      </c>
      <c r="H189" s="121">
        <v>0</v>
      </c>
      <c r="I189" s="121">
        <v>-1576.06</v>
      </c>
    </row>
    <row r="190" spans="2:9" s="115" customFormat="1" ht="12.75" customHeight="1" x14ac:dyDescent="0.2">
      <c r="B190" s="114"/>
    </row>
    <row r="191" spans="2:9" s="115" customFormat="1" ht="12.75" customHeight="1" x14ac:dyDescent="0.2">
      <c r="B191" s="118" t="s">
        <v>3</v>
      </c>
      <c r="C191" s="119">
        <v>0</v>
      </c>
      <c r="D191" s="115">
        <v>0</v>
      </c>
    </row>
    <row r="192" spans="2:9" s="115" customFormat="1" ht="12.75" customHeight="1" x14ac:dyDescent="0.2">
      <c r="B192" s="118" t="s">
        <v>4</v>
      </c>
      <c r="C192" s="119">
        <v>2.9416999999999999E-2</v>
      </c>
    </row>
    <row r="193" spans="2:4" s="115" customFormat="1" ht="12.75" customHeight="1" x14ac:dyDescent="0.2">
      <c r="B193" s="118" t="s">
        <v>2</v>
      </c>
      <c r="C193" s="119">
        <v>0</v>
      </c>
      <c r="D193" s="120">
        <v>-21.63</v>
      </c>
    </row>
    <row r="194" spans="2:4" s="115" customFormat="1" ht="12.75" customHeight="1" x14ac:dyDescent="0.2">
      <c r="C194" s="119">
        <v>4.9599999999999998E-2</v>
      </c>
    </row>
    <row r="195" spans="2:4" s="115" customFormat="1" ht="12.75" customHeight="1" x14ac:dyDescent="0.2">
      <c r="B195" s="114"/>
      <c r="C195" s="119">
        <v>2.93E-2</v>
      </c>
    </row>
    <row r="196" spans="2:4" s="115" customFormat="1" ht="12.75" customHeight="1" x14ac:dyDescent="0.2">
      <c r="B196" s="114"/>
      <c r="C196" s="119">
        <v>2.3699999999999999E-2</v>
      </c>
    </row>
    <row r="197" spans="2:4" s="115" customFormat="1" ht="12.75" customHeight="1" x14ac:dyDescent="0.2">
      <c r="B197" s="114"/>
      <c r="C197" s="119">
        <v>1.7000000000000001E-2</v>
      </c>
    </row>
    <row r="198" spans="2:4" s="115" customFormat="1" ht="12.75" customHeight="1" x14ac:dyDescent="0.2">
      <c r="B198" s="114"/>
      <c r="C198" s="119">
        <v>7.1000000000000004E-3</v>
      </c>
    </row>
    <row r="199" spans="2:4" s="115" customFormat="1" ht="12.75" customHeight="1" x14ac:dyDescent="0.2">
      <c r="B199" s="118" t="s">
        <v>17</v>
      </c>
      <c r="C199" s="119">
        <v>7.2920000000000007E-3</v>
      </c>
    </row>
    <row r="200" spans="2:4" s="115" customFormat="1" x14ac:dyDescent="0.2">
      <c r="B200" s="114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ac75ef11b10f4ca5bc8f47656203fc1b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01df7adc27b121bf3ec04947a02d4ac8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customXml/itemProps3.xml><?xml version="1.0" encoding="utf-8"?>
<ds:datastoreItem xmlns:ds="http://schemas.openxmlformats.org/officeDocument/2006/customXml" ds:itemID="{C9082E5D-0024-4825-8BC1-8BA562F6E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 2026</vt:lpstr>
    </vt:vector>
  </TitlesOfParts>
  <Company>AEEG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ATS41</cp:lastModifiedBy>
  <cp:lastPrinted>2017-06-29T08:13:09Z</cp:lastPrinted>
  <dcterms:created xsi:type="dcterms:W3CDTF">2009-10-13T08:26:08Z</dcterms:created>
  <dcterms:modified xsi:type="dcterms:W3CDTF">2026-04-13T09:31:08Z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Order">
    <vt:r8>771200</vt:r8>
  </property>
  <property fmtid="{D5CDD505-2E9C-101B-9397-08002B2CF9AE}" pid="4" name="MediaServiceImageTags">
    <vt:lpwstr/>
  </property>
</Properties>
</file>